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\IST_cadeiras\Comunicação Multimédia\Ano lectivo 2023-2024 Tagus\"/>
    </mc:Choice>
  </mc:AlternateContent>
  <xr:revisionPtr revIDLastSave="0" documentId="13_ncr:1_{A7017307-F475-47F3-A5E5-CD54557DF0CB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1º Exame CMul Tagus 2023-2024" sheetId="2" r:id="rId1"/>
    <sheet name="2º Exame CMul Tagus 2023-2024" sheetId="5" r:id="rId2"/>
    <sheet name="MAPs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5" l="1"/>
  <c r="F16" i="5"/>
  <c r="E16" i="5"/>
  <c r="D16" i="5"/>
  <c r="C16" i="5"/>
  <c r="K14" i="5"/>
  <c r="K10" i="5"/>
  <c r="L10" i="5" s="1"/>
  <c r="L11" i="2"/>
  <c r="M16" i="2"/>
  <c r="F16" i="2"/>
  <c r="E16" i="2"/>
  <c r="C16" i="2"/>
  <c r="D16" i="2"/>
  <c r="L12" i="2"/>
  <c r="K8" i="2"/>
  <c r="L8" i="2" s="1"/>
  <c r="K14" i="2"/>
  <c r="K13" i="2"/>
  <c r="L13" i="2" s="1"/>
  <c r="K12" i="2"/>
  <c r="K11" i="2"/>
  <c r="K16" i="2" s="1"/>
  <c r="K10" i="2"/>
  <c r="K9" i="2"/>
  <c r="K16" i="5" l="1"/>
  <c r="L16" i="5"/>
  <c r="F33" i="6"/>
  <c r="F31" i="6" l="1"/>
  <c r="F48" i="6" l="1"/>
  <c r="F47" i="6"/>
  <c r="F45" i="6"/>
  <c r="F44" i="6"/>
  <c r="F43" i="6"/>
  <c r="F41" i="6"/>
  <c r="F38" i="6"/>
  <c r="F37" i="6"/>
  <c r="F36" i="6"/>
  <c r="F32" i="6"/>
  <c r="F30" i="6"/>
  <c r="F29" i="6"/>
  <c r="F28" i="6"/>
  <c r="F27" i="6"/>
  <c r="F25" i="6"/>
  <c r="F22" i="6"/>
  <c r="F21" i="6"/>
  <c r="F18" i="6"/>
  <c r="F17" i="6"/>
  <c r="F16" i="6"/>
  <c r="F15" i="6"/>
  <c r="F14" i="6"/>
  <c r="F13" i="6"/>
  <c r="E7" i="6"/>
  <c r="E46" i="6" s="1"/>
  <c r="G46" i="6" s="1"/>
  <c r="E17" i="6" l="1"/>
  <c r="E33" i="6"/>
  <c r="G33" i="6" s="1"/>
  <c r="E31" i="6"/>
  <c r="G31" i="6" s="1"/>
  <c r="E10" i="6"/>
  <c r="G10" i="6" s="1"/>
  <c r="E13" i="6"/>
  <c r="G13" i="6"/>
  <c r="E48" i="6"/>
  <c r="G48" i="6" s="1"/>
  <c r="E19" i="6"/>
  <c r="G19" i="6" s="1"/>
  <c r="G17" i="6"/>
  <c r="E20" i="6"/>
  <c r="G20" i="6" s="1"/>
  <c r="E14" i="6"/>
  <c r="G14" i="6" s="1"/>
  <c r="E18" i="6"/>
  <c r="G18" i="6" s="1"/>
  <c r="E21" i="6"/>
  <c r="G21" i="6" s="1"/>
  <c r="E24" i="6"/>
  <c r="G24" i="6" s="1"/>
  <c r="E30" i="6"/>
  <c r="G30" i="6" s="1"/>
  <c r="E35" i="6"/>
  <c r="G35" i="6" s="1"/>
  <c r="E38" i="6"/>
  <c r="G38" i="6" s="1"/>
  <c r="E43" i="6"/>
  <c r="G43" i="6" s="1"/>
  <c r="E47" i="6"/>
  <c r="G47" i="6" s="1"/>
  <c r="E26" i="6"/>
  <c r="G26" i="6" s="1"/>
  <c r="E29" i="6"/>
  <c r="G29" i="6" s="1"/>
  <c r="E37" i="6"/>
  <c r="G37" i="6" s="1"/>
  <c r="E40" i="6"/>
  <c r="G40" i="6" s="1"/>
  <c r="E23" i="6"/>
  <c r="G23" i="6" s="1"/>
  <c r="E25" i="6"/>
  <c r="G25" i="6" s="1"/>
  <c r="E32" i="6"/>
  <c r="G32" i="6" s="1"/>
  <c r="E36" i="6"/>
  <c r="G36" i="6" s="1"/>
  <c r="E42" i="6"/>
  <c r="G42" i="6" s="1"/>
  <c r="E45" i="6"/>
  <c r="G45" i="6" s="1"/>
  <c r="E49" i="6"/>
  <c r="G49" i="6" s="1"/>
  <c r="E16" i="6"/>
  <c r="G16" i="6" s="1"/>
  <c r="E28" i="6"/>
  <c r="G28" i="6" s="1"/>
  <c r="E9" i="6"/>
  <c r="G9" i="6" s="1"/>
  <c r="E11" i="6"/>
  <c r="G11" i="6" s="1"/>
  <c r="E15" i="6"/>
  <c r="G15" i="6" s="1"/>
  <c r="E22" i="6"/>
  <c r="G22" i="6" s="1"/>
  <c r="E27" i="6"/>
  <c r="G27" i="6" s="1"/>
  <c r="E39" i="6"/>
  <c r="G39" i="6" s="1"/>
  <c r="E41" i="6"/>
  <c r="G41" i="6" s="1"/>
  <c r="E44" i="6"/>
  <c r="G44" i="6" s="1"/>
  <c r="L9" i="2" l="1"/>
  <c r="L16" i="2" s="1"/>
</calcChain>
</file>

<file path=xl/sharedStrings.xml><?xml version="1.0" encoding="utf-8"?>
<sst xmlns="http://schemas.openxmlformats.org/spreadsheetml/2006/main" count="217" uniqueCount="94">
  <si>
    <t>ALUNO</t>
  </si>
  <si>
    <t>NOME</t>
  </si>
  <si>
    <t>Art Prof</t>
  </si>
  <si>
    <t>Art Aluno</t>
  </si>
  <si>
    <t>Art Final</t>
  </si>
  <si>
    <t>I</t>
  </si>
  <si>
    <t>II</t>
  </si>
  <si>
    <t>III</t>
  </si>
  <si>
    <t>Exame 1</t>
  </si>
  <si>
    <t xml:space="preserve"> </t>
  </si>
  <si>
    <t>The students who answered above 75% of the theoretical lectures short questions with more than 75% correct answers (measured over the total questions at the lectures they were present), will get an increase of the final mark resulting from the project, exam and lab by 0.5.</t>
  </si>
  <si>
    <t>André Alexandre Romero Ribeiro da Silva</t>
  </si>
  <si>
    <t>Raúl José Florindo Rosado Lopes</t>
  </si>
  <si>
    <t>Ricardo Jorge Pedras Martins</t>
  </si>
  <si>
    <t>Pedro Miguel Pinto Vieira</t>
  </si>
  <si>
    <t>Jerry Márcio Bairos Cunha</t>
  </si>
  <si>
    <t>Frederico Moniz Mendonça</t>
  </si>
  <si>
    <t>Luís Maria Petersen Pujol</t>
  </si>
  <si>
    <t>Francisco Rogério Santos</t>
  </si>
  <si>
    <t>Miguel António Vaz de Sousa Donas-Botto</t>
  </si>
  <si>
    <t>Ricardo Moura</t>
  </si>
  <si>
    <t>Inês Alexandre Miranda Guedes</t>
  </si>
  <si>
    <t>Alexandre Paulo Da Costa Freitas</t>
  </si>
  <si>
    <t>Beatriz Ventura dos Santos Pereira</t>
  </si>
  <si>
    <t>Diogo Gamboa Ferreira</t>
  </si>
  <si>
    <t>Francisco Mansilha Pena Galante</t>
  </si>
  <si>
    <t>Inês Felizardo Ramalho</t>
  </si>
  <si>
    <t>Joaquim Miguel Reis Gomes Barreiras Inácio</t>
  </si>
  <si>
    <t>Pedro Alexandre Vieira Lopes</t>
  </si>
  <si>
    <t>Gonçalo Cachinho Matias da Silva Matos</t>
  </si>
  <si>
    <t>André Fatela Carvalho</t>
  </si>
  <si>
    <t>Felícia Ivana Litaay da Cruz</t>
  </si>
  <si>
    <t>José Duarte Coelho Rocha</t>
  </si>
  <si>
    <t>David Dias</t>
  </si>
  <si>
    <t>Ana Maria Catarino</t>
  </si>
  <si>
    <t>Gonçalo Miguel Oliveira Rocha</t>
  </si>
  <si>
    <t>Guilherme Rodrigues Lourenço</t>
  </si>
  <si>
    <t>Ana Ramalho</t>
  </si>
  <si>
    <t>Ludgero Muhongo Correia Pinto</t>
  </si>
  <si>
    <t>Francisco Javier Martínez Fabón</t>
  </si>
  <si>
    <t>Ricardo Jorge Serras Santos</t>
  </si>
  <si>
    <t>Leonardo Gomes Fernandes de Saraiva Augusto</t>
  </si>
  <si>
    <t>Marco Miguel Valente Gomes</t>
  </si>
  <si>
    <t>Nuno Daniel Matos Martins</t>
  </si>
  <si>
    <t>Eduardo José da Costa Pinto Silva Esteves</t>
  </si>
  <si>
    <t>João Pedro Esteves Pinheiro</t>
  </si>
  <si>
    <t>Nilton José Gomes Rainho Bárbara</t>
  </si>
  <si>
    <t>João Pedro Marinho Pires</t>
  </si>
  <si>
    <t>Bonus Videos</t>
  </si>
  <si>
    <t>Nota Combinada</t>
  </si>
  <si>
    <t>MAPs</t>
  </si>
  <si>
    <t>Final with MAPs and Bonus Videos</t>
  </si>
  <si>
    <t>COMUNICAÇÃO MULTIMÉDIA - ANO LECTIVO 2021/2022, 1º Semestre</t>
  </si>
  <si>
    <t xml:space="preserve">QUIZZES </t>
  </si>
  <si>
    <t>Week 2, Kahoot 1</t>
  </si>
  <si>
    <t>Week 2, Kahoot 2</t>
  </si>
  <si>
    <t>Week 3, Kahoot 1</t>
  </si>
  <si>
    <t>Week 3, Kahoot 2</t>
  </si>
  <si>
    <t>Week 4, Kahoot 1</t>
  </si>
  <si>
    <t>Week 4, Kahoot 2</t>
  </si>
  <si>
    <t>Week 5, Kahoot 1</t>
  </si>
  <si>
    <t>Week 5, Kahoot 2</t>
  </si>
  <si>
    <t>Week 6, Kahoot 1</t>
  </si>
  <si>
    <t>Week 6, Kahoot 2</t>
  </si>
  <si>
    <t>Week 7, Kahoot 1</t>
  </si>
  <si>
    <t>Week 7, Kahoot 2</t>
  </si>
  <si>
    <t>Total nº of questions counting for the final score</t>
  </si>
  <si>
    <t>Nº of questions rightly asked at the 6 selected lectures (by hand)</t>
  </si>
  <si>
    <t>FINAL SCORE</t>
  </si>
  <si>
    <t>Nº questions asked</t>
  </si>
  <si>
    <t>Nº questions answered</t>
  </si>
  <si>
    <t>Nº questions correct</t>
  </si>
  <si>
    <t>Example 1</t>
  </si>
  <si>
    <t>MISSING LECTURE</t>
  </si>
  <si>
    <t>Example 2</t>
  </si>
  <si>
    <t>MISSING LECTURES</t>
  </si>
  <si>
    <t>Example 3</t>
  </si>
  <si>
    <t>COVID WEEK</t>
  </si>
  <si>
    <t>ERASMUS WEEK</t>
  </si>
  <si>
    <t>COVID</t>
  </si>
  <si>
    <t>Exame 2</t>
  </si>
  <si>
    <t>COMUNICAÇÃO MULTIMÉDIA, TAGUS - Ano Lectivo 2023/2024</t>
  </si>
  <si>
    <t>1º EXAME - 8 ABRIL 2024</t>
  </si>
  <si>
    <t>Afonso Miguel Martins Andrade Dias</t>
  </si>
  <si>
    <t>David Martins Correia</t>
  </si>
  <si>
    <t>João Santos Pereira Braga Pargana</t>
  </si>
  <si>
    <t>Pedro de Carvalho Rodrigues</t>
  </si>
  <si>
    <t>Afonso De Cintra Vinhas Costa Leitão</t>
  </si>
  <si>
    <t>Inês Lopes Gomes</t>
  </si>
  <si>
    <t>Antonia Vaz do Espírito Santo</t>
  </si>
  <si>
    <t>Rúben Pedroso</t>
  </si>
  <si>
    <t>RE</t>
  </si>
  <si>
    <t>NA</t>
  </si>
  <si>
    <t>2º EXAME - 5 JULHO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</si>
</sst>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_)"/>
    <numFmt numFmtId="166" formatCode="0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Courier"/>
      <family val="3"/>
    </font>
    <font>
      <b/>
      <sz val="10"/>
      <name val="Courier"/>
      <family val="3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2"/>
      <name val="Courier"/>
    </font>
    <font>
      <b/>
      <sz val="10"/>
      <color theme="3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00B050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0"/>
      <color indexed="15"/>
      <name val="Arial"/>
      <family val="2"/>
    </font>
    <font>
      <sz val="10"/>
      <color indexed="10"/>
      <name val="Arial"/>
      <family val="2"/>
    </font>
    <font>
      <sz val="10"/>
      <color rgb="FFFFFFFF"/>
      <name val="Arial"/>
      <family val="2"/>
    </font>
    <font>
      <sz val="10"/>
      <color theme="1"/>
      <name val="Arial"/>
      <family val="2"/>
    </font>
    <font>
      <sz val="10"/>
      <name val="Arial"/>
    </font>
    <font>
      <b/>
      <sz val="14"/>
      <color theme="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0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rgb="FF92D050"/>
        <bgColor rgb="FF000000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0" fillId="0" borderId="0"/>
  </cellStyleXfs>
  <cellXfs count="167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164" fontId="0" fillId="0" borderId="0" xfId="0" applyNumberFormat="1"/>
    <xf numFmtId="0" fontId="16" fillId="0" borderId="0" xfId="0" applyFont="1"/>
    <xf numFmtId="0" fontId="16" fillId="0" borderId="0" xfId="0" applyFont="1" applyAlignment="1">
      <alignment horizontal="center"/>
    </xf>
    <xf numFmtId="164" fontId="16" fillId="0" borderId="0" xfId="0" applyNumberFormat="1" applyFont="1"/>
    <xf numFmtId="0" fontId="18" fillId="0" borderId="0" xfId="0" applyFont="1"/>
    <xf numFmtId="0" fontId="23" fillId="0" borderId="0" xfId="0" applyFont="1" applyAlignment="1">
      <alignment horizontal="center"/>
    </xf>
    <xf numFmtId="0" fontId="23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0" fontId="23" fillId="0" borderId="0" xfId="0" applyFont="1"/>
    <xf numFmtId="164" fontId="16" fillId="0" borderId="0" xfId="0" applyNumberFormat="1" applyFont="1" applyAlignment="1">
      <alignment wrapText="1"/>
    </xf>
    <xf numFmtId="0" fontId="23" fillId="0" borderId="11" xfId="0" applyFont="1" applyBorder="1"/>
    <xf numFmtId="0" fontId="23" fillId="0" borderId="10" xfId="0" applyFont="1" applyBorder="1"/>
    <xf numFmtId="0" fontId="24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0" fontId="18" fillId="0" borderId="11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0" fontId="18" fillId="0" borderId="11" xfId="0" applyFont="1" applyBorder="1" applyAlignment="1">
      <alignment horizontal="center" wrapText="1"/>
    </xf>
    <xf numFmtId="1" fontId="23" fillId="0" borderId="0" xfId="0" applyNumberFormat="1" applyFont="1" applyAlignment="1">
      <alignment horizontal="center"/>
    </xf>
    <xf numFmtId="1" fontId="23" fillId="0" borderId="0" xfId="0" applyNumberFormat="1" applyFont="1"/>
    <xf numFmtId="1" fontId="26" fillId="0" borderId="0" xfId="0" applyNumberFormat="1" applyFont="1"/>
    <xf numFmtId="1" fontId="23" fillId="0" borderId="11" xfId="0" applyNumberFormat="1" applyFont="1" applyBorder="1"/>
    <xf numFmtId="1" fontId="26" fillId="0" borderId="10" xfId="0" applyNumberFormat="1" applyFont="1" applyBorder="1"/>
    <xf numFmtId="1" fontId="23" fillId="0" borderId="10" xfId="0" applyNumberFormat="1" applyFont="1" applyBorder="1"/>
    <xf numFmtId="1" fontId="23" fillId="0" borderId="11" xfId="0" applyNumberFormat="1" applyFont="1" applyBorder="1" applyAlignment="1">
      <alignment horizontal="center"/>
    </xf>
    <xf numFmtId="0" fontId="0" fillId="0" borderId="11" xfId="0" applyBorder="1"/>
    <xf numFmtId="0" fontId="23" fillId="0" borderId="0" xfId="0" applyFont="1" applyAlignment="1">
      <alignment vertical="center"/>
    </xf>
    <xf numFmtId="0" fontId="23" fillId="0" borderId="11" xfId="0" applyFont="1" applyBorder="1" applyAlignment="1">
      <alignment vertical="center"/>
    </xf>
    <xf numFmtId="0" fontId="26" fillId="0" borderId="10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0" fillId="0" borderId="11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1" xfId="0" applyBorder="1" applyAlignment="1">
      <alignment wrapText="1"/>
    </xf>
    <xf numFmtId="0" fontId="0" fillId="0" borderId="12" xfId="0" applyBorder="1"/>
    <xf numFmtId="0" fontId="0" fillId="0" borderId="13" xfId="0" applyBorder="1"/>
    <xf numFmtId="165" fontId="21" fillId="0" borderId="0" xfId="0" applyNumberFormat="1" applyFont="1" applyAlignment="1">
      <alignment horizontal="left"/>
    </xf>
    <xf numFmtId="0" fontId="22" fillId="0" borderId="0" xfId="0" applyFont="1" applyAlignment="1">
      <alignment horizontal="center"/>
    </xf>
    <xf numFmtId="0" fontId="22" fillId="0" borderId="0" xfId="0" applyFont="1"/>
    <xf numFmtId="2" fontId="23" fillId="0" borderId="0" xfId="0" applyNumberFormat="1" applyFont="1"/>
    <xf numFmtId="165" fontId="27" fillId="0" borderId="0" xfId="0" quotePrefix="1" applyNumberFormat="1" applyFont="1" applyAlignment="1">
      <alignment horizontal="left"/>
    </xf>
    <xf numFmtId="165" fontId="22" fillId="0" borderId="0" xfId="0" applyNumberFormat="1" applyFont="1" applyAlignment="1">
      <alignment horizontal="left"/>
    </xf>
    <xf numFmtId="0" fontId="30" fillId="0" borderId="0" xfId="0" applyFont="1" applyAlignment="1">
      <alignment horizontal="center"/>
    </xf>
    <xf numFmtId="0" fontId="23" fillId="0" borderId="10" xfId="0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10" xfId="0" applyFont="1" applyBorder="1" applyAlignment="1">
      <alignment horizontal="center"/>
    </xf>
    <xf numFmtId="166" fontId="22" fillId="0" borderId="0" xfId="0" applyNumberFormat="1" applyFont="1" applyAlignment="1">
      <alignment horizontal="center"/>
    </xf>
    <xf numFmtId="2" fontId="24" fillId="0" borderId="0" xfId="0" applyNumberFormat="1" applyFont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30" fillId="0" borderId="11" xfId="0" applyFont="1" applyBorder="1" applyAlignment="1">
      <alignment horizontal="center" wrapText="1"/>
    </xf>
    <xf numFmtId="0" fontId="30" fillId="0" borderId="0" xfId="0" applyFont="1" applyAlignment="1">
      <alignment horizontal="center" wrapText="1"/>
    </xf>
    <xf numFmtId="0" fontId="30" fillId="0" borderId="10" xfId="0" applyFont="1" applyBorder="1" applyAlignment="1">
      <alignment horizontal="center" wrapText="1"/>
    </xf>
    <xf numFmtId="2" fontId="18" fillId="0" borderId="0" xfId="0" applyNumberFormat="1" applyFont="1" applyAlignment="1">
      <alignment horizontal="center"/>
    </xf>
    <xf numFmtId="2" fontId="23" fillId="33" borderId="0" xfId="0" applyNumberFormat="1" applyFont="1" applyFill="1" applyAlignment="1">
      <alignment horizontal="center"/>
    </xf>
    <xf numFmtId="1" fontId="26" fillId="0" borderId="10" xfId="0" applyNumberFormat="1" applyFont="1" applyBorder="1" applyAlignment="1">
      <alignment horizontal="center"/>
    </xf>
    <xf numFmtId="1" fontId="29" fillId="0" borderId="0" xfId="0" applyNumberFormat="1" applyFont="1" applyAlignment="1">
      <alignment horizontal="center"/>
    </xf>
    <xf numFmtId="1" fontId="29" fillId="0" borderId="11" xfId="0" applyNumberFormat="1" applyFont="1" applyBorder="1" applyAlignment="1">
      <alignment horizontal="center"/>
    </xf>
    <xf numFmtId="1" fontId="28" fillId="0" borderId="0" xfId="0" applyNumberFormat="1" applyFont="1" applyAlignment="1">
      <alignment horizontal="center"/>
    </xf>
    <xf numFmtId="1" fontId="26" fillId="0" borderId="0" xfId="0" applyNumberFormat="1" applyFont="1" applyAlignment="1">
      <alignment horizontal="center"/>
    </xf>
    <xf numFmtId="1" fontId="23" fillId="0" borderId="10" xfId="0" applyNumberFormat="1" applyFont="1" applyBorder="1" applyAlignment="1">
      <alignment horizontal="center"/>
    </xf>
    <xf numFmtId="1" fontId="31" fillId="0" borderId="11" xfId="0" applyNumberFormat="1" applyFont="1" applyBorder="1" applyAlignment="1">
      <alignment horizontal="center"/>
    </xf>
    <xf numFmtId="1" fontId="31" fillId="0" borderId="0" xfId="0" applyNumberFormat="1" applyFont="1" applyAlignment="1">
      <alignment horizontal="center"/>
    </xf>
    <xf numFmtId="1" fontId="31" fillId="0" borderId="10" xfId="0" applyNumberFormat="1" applyFont="1" applyBorder="1" applyAlignment="1">
      <alignment horizontal="center"/>
    </xf>
    <xf numFmtId="1" fontId="32" fillId="0" borderId="10" xfId="0" applyNumberFormat="1" applyFont="1" applyBorder="1" applyAlignment="1">
      <alignment horizontal="center"/>
    </xf>
    <xf numFmtId="2" fontId="23" fillId="0" borderId="0" xfId="0" applyNumberFormat="1" applyFont="1" applyAlignment="1">
      <alignment horizontal="center"/>
    </xf>
    <xf numFmtId="2" fontId="29" fillId="36" borderId="0" xfId="0" applyNumberFormat="1" applyFont="1" applyFill="1" applyAlignment="1">
      <alignment horizontal="center"/>
    </xf>
    <xf numFmtId="0" fontId="30" fillId="0" borderId="11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2" fontId="23" fillId="36" borderId="0" xfId="0" applyNumberFormat="1" applyFont="1" applyFill="1" applyAlignment="1">
      <alignment horizontal="center"/>
    </xf>
    <xf numFmtId="0" fontId="33" fillId="0" borderId="0" xfId="0" applyFont="1" applyAlignment="1">
      <alignment horizontal="center"/>
    </xf>
    <xf numFmtId="0" fontId="34" fillId="0" borderId="10" xfId="0" applyFont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30" fillId="0" borderId="11" xfId="0" applyFont="1" applyBorder="1"/>
    <xf numFmtId="0" fontId="30" fillId="0" borderId="0" xfId="0" applyFont="1"/>
    <xf numFmtId="0" fontId="30" fillId="0" borderId="10" xfId="0" applyFont="1" applyBorder="1"/>
    <xf numFmtId="0" fontId="33" fillId="0" borderId="10" xfId="0" applyFont="1" applyBorder="1"/>
    <xf numFmtId="0" fontId="33" fillId="0" borderId="0" xfId="0" applyFont="1"/>
    <xf numFmtId="1" fontId="18" fillId="0" borderId="0" xfId="0" applyNumberFormat="1" applyFont="1"/>
    <xf numFmtId="0" fontId="0" fillId="0" borderId="14" xfId="0" applyBorder="1"/>
    <xf numFmtId="49" fontId="0" fillId="0" borderId="14" xfId="0" applyNumberFormat="1" applyBorder="1"/>
    <xf numFmtId="2" fontId="35" fillId="36" borderId="0" xfId="0" applyNumberFormat="1" applyFont="1" applyFill="1" applyAlignment="1">
      <alignment horizontal="center"/>
    </xf>
    <xf numFmtId="0" fontId="0" fillId="37" borderId="15" xfId="0" applyFill="1" applyBorder="1" applyAlignment="1">
      <alignment horizontal="center"/>
    </xf>
    <xf numFmtId="1" fontId="0" fillId="37" borderId="16" xfId="0" applyNumberFormat="1" applyFill="1" applyBorder="1"/>
    <xf numFmtId="1" fontId="0" fillId="37" borderId="14" xfId="0" applyNumberFormat="1" applyFill="1" applyBorder="1"/>
    <xf numFmtId="1" fontId="36" fillId="37" borderId="17" xfId="0" applyNumberFormat="1" applyFont="1" applyFill="1" applyBorder="1" applyAlignment="1">
      <alignment horizontal="center"/>
    </xf>
    <xf numFmtId="0" fontId="35" fillId="37" borderId="16" xfId="0" applyFont="1" applyFill="1" applyBorder="1" applyAlignment="1">
      <alignment horizontal="center"/>
    </xf>
    <xf numFmtId="0" fontId="0" fillId="37" borderId="14" xfId="0" applyFill="1" applyBorder="1"/>
    <xf numFmtId="0" fontId="0" fillId="37" borderId="17" xfId="0" applyFill="1" applyBorder="1"/>
    <xf numFmtId="49" fontId="0" fillId="38" borderId="13" xfId="0" applyNumberFormat="1" applyFill="1" applyBorder="1"/>
    <xf numFmtId="49" fontId="0" fillId="38" borderId="0" xfId="0" applyNumberFormat="1" applyFill="1"/>
    <xf numFmtId="49" fontId="0" fillId="38" borderId="12" xfId="0" applyNumberFormat="1" applyFill="1" applyBorder="1"/>
    <xf numFmtId="0" fontId="0" fillId="37" borderId="16" xfId="0" applyFill="1" applyBorder="1"/>
    <xf numFmtId="1" fontId="37" fillId="37" borderId="17" xfId="0" applyNumberFormat="1" applyFont="1" applyFill="1" applyBorder="1" applyAlignment="1">
      <alignment horizontal="center"/>
    </xf>
    <xf numFmtId="49" fontId="0" fillId="39" borderId="13" xfId="0" applyNumberFormat="1" applyFill="1" applyBorder="1"/>
    <xf numFmtId="49" fontId="0" fillId="39" borderId="0" xfId="0" applyNumberFormat="1" applyFill="1"/>
    <xf numFmtId="49" fontId="0" fillId="39" borderId="12" xfId="0" applyNumberFormat="1" applyFill="1" applyBorder="1"/>
    <xf numFmtId="0" fontId="38" fillId="37" borderId="16" xfId="0" applyFont="1" applyFill="1" applyBorder="1"/>
    <xf numFmtId="0" fontId="38" fillId="37" borderId="14" xfId="0" applyFont="1" applyFill="1" applyBorder="1"/>
    <xf numFmtId="0" fontId="38" fillId="37" borderId="17" xfId="0" applyFont="1" applyFill="1" applyBorder="1"/>
    <xf numFmtId="0" fontId="23" fillId="40" borderId="0" xfId="0" applyFont="1" applyFill="1" applyAlignment="1">
      <alignment horizontal="center"/>
    </xf>
    <xf numFmtId="0" fontId="18" fillId="0" borderId="1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9" fillId="0" borderId="11" xfId="0" applyFont="1" applyBorder="1"/>
    <xf numFmtId="0" fontId="39" fillId="0" borderId="0" xfId="0" applyFont="1"/>
    <xf numFmtId="0" fontId="39" fillId="0" borderId="10" xfId="0" applyFont="1" applyBorder="1"/>
    <xf numFmtId="0" fontId="32" fillId="0" borderId="0" xfId="0" applyFont="1" applyAlignment="1">
      <alignment horizontal="center"/>
    </xf>
    <xf numFmtId="0" fontId="40" fillId="0" borderId="10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0" fillId="35" borderId="0" xfId="0" applyFill="1"/>
    <xf numFmtId="0" fontId="26" fillId="0" borderId="0" xfId="0" applyFont="1"/>
    <xf numFmtId="2" fontId="16" fillId="0" borderId="0" xfId="0" applyNumberFormat="1" applyFont="1" applyAlignment="1">
      <alignment horizontal="center" wrapText="1"/>
    </xf>
    <xf numFmtId="2" fontId="16" fillId="0" borderId="0" xfId="0" applyNumberFormat="1" applyFont="1"/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" fontId="16" fillId="0" borderId="0" xfId="0" applyNumberFormat="1" applyFont="1" applyAlignment="1">
      <alignment horizontal="center" wrapText="1"/>
    </xf>
    <xf numFmtId="0" fontId="41" fillId="0" borderId="0" xfId="0" applyFont="1"/>
    <xf numFmtId="0" fontId="42" fillId="0" borderId="0" xfId="0" applyFont="1"/>
    <xf numFmtId="1" fontId="0" fillId="36" borderId="0" xfId="0" applyNumberFormat="1" applyFill="1" applyAlignment="1">
      <alignment horizontal="center"/>
    </xf>
    <xf numFmtId="0" fontId="0" fillId="41" borderId="0" xfId="0" applyFill="1"/>
    <xf numFmtId="1" fontId="23" fillId="34" borderId="11" xfId="0" applyNumberFormat="1" applyFont="1" applyFill="1" applyBorder="1" applyAlignment="1">
      <alignment horizontal="center"/>
    </xf>
    <xf numFmtId="1" fontId="23" fillId="34" borderId="0" xfId="0" applyNumberFormat="1" applyFont="1" applyFill="1" applyAlignment="1">
      <alignment horizontal="center"/>
    </xf>
    <xf numFmtId="1" fontId="23" fillId="34" borderId="10" xfId="0" applyNumberFormat="1" applyFont="1" applyFill="1" applyBorder="1" applyAlignment="1">
      <alignment horizontal="center"/>
    </xf>
    <xf numFmtId="2" fontId="23" fillId="34" borderId="11" xfId="0" applyNumberFormat="1" applyFont="1" applyFill="1" applyBorder="1" applyAlignment="1">
      <alignment horizontal="center"/>
    </xf>
    <xf numFmtId="2" fontId="23" fillId="34" borderId="0" xfId="0" applyNumberFormat="1" applyFont="1" applyFill="1" applyAlignment="1">
      <alignment horizontal="center"/>
    </xf>
    <xf numFmtId="2" fontId="23" fillId="34" borderId="10" xfId="0" applyNumberFormat="1" applyFont="1" applyFill="1" applyBorder="1" applyAlignment="1">
      <alignment horizontal="center"/>
    </xf>
    <xf numFmtId="0" fontId="23" fillId="34" borderId="11" xfId="0" applyFont="1" applyFill="1" applyBorder="1" applyAlignment="1">
      <alignment horizontal="center"/>
    </xf>
    <xf numFmtId="0" fontId="23" fillId="34" borderId="0" xfId="0" applyFont="1" applyFill="1" applyAlignment="1">
      <alignment horizontal="center"/>
    </xf>
    <xf numFmtId="0" fontId="23" fillId="34" borderId="10" xfId="0" applyFont="1" applyFill="1" applyBorder="1" applyAlignment="1">
      <alignment horizontal="center"/>
    </xf>
    <xf numFmtId="1" fontId="23" fillId="35" borderId="11" xfId="0" applyNumberFormat="1" applyFont="1" applyFill="1" applyBorder="1" applyAlignment="1">
      <alignment horizontal="center"/>
    </xf>
    <xf numFmtId="1" fontId="23" fillId="35" borderId="0" xfId="0" applyNumberFormat="1" applyFont="1" applyFill="1" applyAlignment="1">
      <alignment horizontal="center"/>
    </xf>
    <xf numFmtId="1" fontId="23" fillId="35" borderId="10" xfId="0" applyNumberFormat="1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11" xfId="0" applyFont="1" applyBorder="1"/>
    <xf numFmtId="0" fontId="23" fillId="0" borderId="0" xfId="0" applyFont="1"/>
    <xf numFmtId="0" fontId="23" fillId="0" borderId="10" xfId="0" applyFont="1" applyBorder="1"/>
    <xf numFmtId="0" fontId="31" fillId="0" borderId="11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10" xfId="0" applyFont="1" applyBorder="1" applyAlignment="1">
      <alignment horizontal="center"/>
    </xf>
    <xf numFmtId="0" fontId="0" fillId="0" borderId="0" xfId="0" applyFill="1"/>
    <xf numFmtId="164" fontId="0" fillId="0" borderId="0" xfId="0" applyNumberFormat="1" applyFill="1"/>
    <xf numFmtId="2" fontId="0" fillId="0" borderId="0" xfId="0" applyNumberFormat="1" applyFill="1"/>
    <xf numFmtId="1" fontId="0" fillId="0" borderId="0" xfId="0" applyNumberFormat="1" applyFill="1" applyAlignment="1">
      <alignment horizontal="center"/>
    </xf>
    <xf numFmtId="0" fontId="18" fillId="0" borderId="0" xfId="0" applyFont="1" applyFill="1"/>
    <xf numFmtId="0" fontId="41" fillId="0" borderId="0" xfId="0" applyFont="1" applyFill="1"/>
    <xf numFmtId="0" fontId="0" fillId="0" borderId="14" xfId="0" applyFill="1" applyBorder="1"/>
    <xf numFmtId="49" fontId="0" fillId="0" borderId="14" xfId="0" applyNumberFormat="1" applyFill="1" applyBorder="1"/>
    <xf numFmtId="1" fontId="0" fillId="0" borderId="0" xfId="0" quotePrefix="1" applyNumberFormat="1" applyFill="1" applyAlignment="1">
      <alignment horizontal="center"/>
    </xf>
    <xf numFmtId="0" fontId="40" fillId="0" borderId="0" xfId="0" applyFont="1" applyFill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rmal 3" xfId="43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6"/>
  <sheetViews>
    <sheetView zoomScale="90" zoomScaleNormal="90" workbookViewId="0">
      <selection sqref="A1:N17"/>
    </sheetView>
  </sheetViews>
  <sheetFormatPr defaultRowHeight="14.5" x14ac:dyDescent="0.35"/>
  <cols>
    <col min="2" max="2" width="47.26953125" customWidth="1"/>
    <col min="5" max="5" width="9.1796875" style="3"/>
    <col min="6" max="6" width="8.7265625" style="2"/>
    <col min="7" max="7" width="8.7265625" style="3"/>
    <col min="12" max="12" width="12.54296875" style="2" customWidth="1"/>
    <col min="13" max="13" width="20" style="130" customWidth="1"/>
  </cols>
  <sheetData>
    <row r="2" spans="1:14" ht="18.5" x14ac:dyDescent="0.45">
      <c r="A2" s="133" t="s">
        <v>81</v>
      </c>
    </row>
    <row r="3" spans="1:14" ht="18.5" x14ac:dyDescent="0.45">
      <c r="A3" s="133" t="s">
        <v>82</v>
      </c>
    </row>
    <row r="4" spans="1:14" x14ac:dyDescent="0.35">
      <c r="H4" s="1"/>
      <c r="I4" s="1"/>
      <c r="J4" s="1"/>
    </row>
    <row r="5" spans="1:14" ht="29" x14ac:dyDescent="0.35">
      <c r="A5" s="4" t="s">
        <v>0</v>
      </c>
      <c r="B5" s="4" t="s">
        <v>1</v>
      </c>
      <c r="C5" s="4" t="s">
        <v>2</v>
      </c>
      <c r="D5" s="4" t="s">
        <v>3</v>
      </c>
      <c r="E5" s="6" t="s">
        <v>4</v>
      </c>
      <c r="F5" s="125" t="s">
        <v>50</v>
      </c>
      <c r="G5" s="17" t="s">
        <v>48</v>
      </c>
      <c r="H5" s="5" t="s">
        <v>5</v>
      </c>
      <c r="I5" s="5" t="s">
        <v>6</v>
      </c>
      <c r="J5" s="5" t="s">
        <v>7</v>
      </c>
      <c r="K5" s="4" t="s">
        <v>8</v>
      </c>
      <c r="L5" s="124" t="s">
        <v>49</v>
      </c>
      <c r="M5" s="131" t="s">
        <v>51</v>
      </c>
      <c r="N5" s="4" t="s">
        <v>9</v>
      </c>
    </row>
    <row r="7" spans="1:14" x14ac:dyDescent="0.35">
      <c r="A7" s="132">
        <v>87736</v>
      </c>
      <c r="B7" s="132" t="s">
        <v>90</v>
      </c>
      <c r="C7">
        <v>15</v>
      </c>
      <c r="D7">
        <v>12</v>
      </c>
      <c r="E7" s="3">
        <v>15</v>
      </c>
      <c r="L7" s="2" t="s">
        <v>9</v>
      </c>
      <c r="M7" s="130" t="s">
        <v>92</v>
      </c>
    </row>
    <row r="8" spans="1:14" x14ac:dyDescent="0.35">
      <c r="A8" s="132">
        <v>93571</v>
      </c>
      <c r="B8" s="132" t="s">
        <v>83</v>
      </c>
      <c r="C8">
        <v>15</v>
      </c>
      <c r="D8">
        <v>15</v>
      </c>
      <c r="E8" s="3">
        <v>16</v>
      </c>
      <c r="F8" s="2">
        <v>20</v>
      </c>
      <c r="H8">
        <v>5.5</v>
      </c>
      <c r="I8">
        <v>5.5</v>
      </c>
      <c r="J8">
        <v>4.0999999999999996</v>
      </c>
      <c r="K8">
        <f t="shared" ref="K8" si="0">SUM(H8:J8)</f>
        <v>15.1</v>
      </c>
      <c r="L8" s="2">
        <f t="shared" ref="L8" si="1">0.35*E8+0.5*K8+0.15*F8+G8</f>
        <v>16.149999999999999</v>
      </c>
      <c r="M8" s="134">
        <v>16</v>
      </c>
    </row>
    <row r="9" spans="1:14" x14ac:dyDescent="0.35">
      <c r="A9" s="132">
        <v>93576</v>
      </c>
      <c r="B9" s="132" t="s">
        <v>84</v>
      </c>
      <c r="C9">
        <v>15</v>
      </c>
      <c r="D9">
        <v>15</v>
      </c>
      <c r="E9" s="3">
        <v>16</v>
      </c>
      <c r="F9" s="2">
        <v>15</v>
      </c>
      <c r="G9" s="3">
        <v>0.5</v>
      </c>
      <c r="H9" s="3">
        <v>4.5</v>
      </c>
      <c r="I9" s="3">
        <v>4</v>
      </c>
      <c r="J9" s="3">
        <v>2.6</v>
      </c>
      <c r="K9">
        <f t="shared" ref="K9:K14" si="2">SUM(H9:J9)</f>
        <v>11.1</v>
      </c>
      <c r="L9" s="2">
        <f t="shared" ref="L9:L13" si="3">0.35*E9+0.5*K9+0.15*F9+G9</f>
        <v>13.899999999999999</v>
      </c>
      <c r="M9" s="134">
        <v>14</v>
      </c>
    </row>
    <row r="10" spans="1:14" x14ac:dyDescent="0.35">
      <c r="A10" s="132">
        <v>93592</v>
      </c>
      <c r="B10" s="132" t="s">
        <v>85</v>
      </c>
      <c r="C10">
        <v>15</v>
      </c>
      <c r="D10">
        <v>15</v>
      </c>
      <c r="E10" s="3">
        <v>16</v>
      </c>
      <c r="F10" s="2">
        <v>17.222222222222221</v>
      </c>
      <c r="G10" s="3">
        <v>0.5</v>
      </c>
      <c r="H10" s="3">
        <v>0.3</v>
      </c>
      <c r="I10" s="3">
        <v>2.2999999999999998</v>
      </c>
      <c r="J10" s="3">
        <v>2</v>
      </c>
      <c r="K10">
        <f t="shared" si="2"/>
        <v>4.5999999999999996</v>
      </c>
      <c r="L10" s="2" t="s">
        <v>9</v>
      </c>
      <c r="M10" s="130" t="s">
        <v>91</v>
      </c>
    </row>
    <row r="11" spans="1:14" x14ac:dyDescent="0.35">
      <c r="A11" s="132">
        <v>94062</v>
      </c>
      <c r="B11" s="132" t="s">
        <v>86</v>
      </c>
      <c r="C11">
        <v>13</v>
      </c>
      <c r="D11">
        <v>15</v>
      </c>
      <c r="E11" s="3">
        <v>13</v>
      </c>
      <c r="F11" s="2">
        <v>11.111111111111111</v>
      </c>
      <c r="H11" s="3">
        <v>3.5</v>
      </c>
      <c r="I11" s="3">
        <v>2.7</v>
      </c>
      <c r="J11" s="3">
        <v>1.8</v>
      </c>
      <c r="K11">
        <f t="shared" si="2"/>
        <v>8</v>
      </c>
      <c r="L11" s="2">
        <f t="shared" si="3"/>
        <v>10.216666666666667</v>
      </c>
      <c r="M11" s="134">
        <v>10</v>
      </c>
    </row>
    <row r="12" spans="1:14" x14ac:dyDescent="0.35">
      <c r="A12" s="132">
        <v>96722</v>
      </c>
      <c r="B12" s="132" t="s">
        <v>87</v>
      </c>
      <c r="C12">
        <v>13</v>
      </c>
      <c r="D12">
        <v>14</v>
      </c>
      <c r="E12" s="3">
        <v>13.5</v>
      </c>
      <c r="F12" s="2">
        <v>11.111111111111111</v>
      </c>
      <c r="H12" s="3">
        <v>5.7</v>
      </c>
      <c r="I12" s="3">
        <v>5.5</v>
      </c>
      <c r="J12" s="3">
        <v>1.6</v>
      </c>
      <c r="K12">
        <f t="shared" si="2"/>
        <v>12.799999999999999</v>
      </c>
      <c r="L12" s="2">
        <f t="shared" si="3"/>
        <v>12.791666666666666</v>
      </c>
      <c r="M12" s="134">
        <v>13</v>
      </c>
    </row>
    <row r="13" spans="1:14" x14ac:dyDescent="0.35">
      <c r="A13" s="132">
        <v>96742</v>
      </c>
      <c r="B13" s="132" t="s">
        <v>88</v>
      </c>
      <c r="C13">
        <v>13</v>
      </c>
      <c r="D13">
        <v>14</v>
      </c>
      <c r="E13" s="3">
        <v>13.5</v>
      </c>
      <c r="F13" s="2">
        <v>17.777777777777779</v>
      </c>
      <c r="H13" s="3">
        <v>2.8</v>
      </c>
      <c r="I13" s="3">
        <v>4.8</v>
      </c>
      <c r="J13" s="3">
        <v>1</v>
      </c>
      <c r="K13">
        <f t="shared" si="2"/>
        <v>8.6</v>
      </c>
      <c r="L13" s="2">
        <f t="shared" si="3"/>
        <v>11.691666666666665</v>
      </c>
      <c r="M13" s="134">
        <v>12</v>
      </c>
    </row>
    <row r="14" spans="1:14" x14ac:dyDescent="0.35">
      <c r="A14" s="132">
        <v>97280</v>
      </c>
      <c r="B14" s="132" t="s">
        <v>89</v>
      </c>
      <c r="C14">
        <v>13</v>
      </c>
      <c r="D14">
        <v>15</v>
      </c>
      <c r="E14" s="3">
        <v>13</v>
      </c>
      <c r="F14" s="2">
        <v>8.3333333333333339</v>
      </c>
      <c r="H14" s="3">
        <v>4</v>
      </c>
      <c r="I14" s="3">
        <v>0</v>
      </c>
      <c r="J14" s="3">
        <v>0.5</v>
      </c>
      <c r="K14">
        <f t="shared" si="2"/>
        <v>4.5</v>
      </c>
      <c r="L14" s="2" t="s">
        <v>9</v>
      </c>
      <c r="M14" s="130" t="s">
        <v>91</v>
      </c>
    </row>
    <row r="16" spans="1:14" x14ac:dyDescent="0.35">
      <c r="C16" s="2">
        <f t="shared" ref="C16" si="4">SUM(AVERAGE(C7:C14))</f>
        <v>14</v>
      </c>
      <c r="D16" s="2">
        <f>SUM(AVERAGE(D7:D14))</f>
        <v>14.375</v>
      </c>
      <c r="E16" s="2">
        <f t="shared" ref="E16:F16" si="5">SUM(AVERAGE(E7:E14))</f>
        <v>14.5</v>
      </c>
      <c r="F16" s="2">
        <f t="shared" si="5"/>
        <v>14.365079365079366</v>
      </c>
      <c r="G16" s="2"/>
      <c r="H16" s="2"/>
      <c r="I16" s="2"/>
      <c r="J16" s="2"/>
      <c r="K16" s="2">
        <f t="shared" ref="K16:M16" si="6">SUM(AVERAGE(K7:K14))</f>
        <v>9.242857142857142</v>
      </c>
      <c r="L16" s="2">
        <f t="shared" si="6"/>
        <v>12.95</v>
      </c>
      <c r="M16" s="2">
        <f t="shared" si="6"/>
        <v>13</v>
      </c>
      <c r="N16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4"/>
  <sheetViews>
    <sheetView tabSelected="1" topLeftCell="A4" workbookViewId="0">
      <selection activeCell="M16" sqref="M16"/>
    </sheetView>
  </sheetViews>
  <sheetFormatPr defaultRowHeight="14.5" x14ac:dyDescent="0.35"/>
  <cols>
    <col min="2" max="2" width="33.54296875" customWidth="1"/>
    <col min="5" max="5" width="9.1796875" style="3"/>
    <col min="13" max="13" width="9.1796875" style="2"/>
  </cols>
  <sheetData>
    <row r="1" spans="1:16" x14ac:dyDescent="0.35">
      <c r="F1" s="2"/>
      <c r="G1" s="3"/>
      <c r="L1" s="2"/>
      <c r="M1" s="130"/>
    </row>
    <row r="2" spans="1:16" ht="18.5" x14ac:dyDescent="0.45">
      <c r="A2" s="133" t="s">
        <v>81</v>
      </c>
      <c r="F2" s="2"/>
      <c r="G2" s="3"/>
      <c r="L2" s="2"/>
      <c r="M2" s="130"/>
    </row>
    <row r="3" spans="1:16" ht="18.5" x14ac:dyDescent="0.45">
      <c r="A3" s="133" t="s">
        <v>93</v>
      </c>
      <c r="F3" s="2"/>
      <c r="G3" s="3"/>
      <c r="L3" s="2"/>
      <c r="M3" s="130"/>
    </row>
    <row r="4" spans="1:16" x14ac:dyDescent="0.35">
      <c r="F4" s="2"/>
      <c r="G4" s="3"/>
      <c r="H4" s="1"/>
      <c r="I4" s="1"/>
      <c r="J4" s="1"/>
      <c r="L4" s="2"/>
      <c r="M4" s="130"/>
    </row>
    <row r="5" spans="1:16" ht="36.75" customHeight="1" x14ac:dyDescent="0.35">
      <c r="A5" s="4" t="s">
        <v>0</v>
      </c>
      <c r="B5" s="4" t="s">
        <v>1</v>
      </c>
      <c r="C5" s="4" t="s">
        <v>2</v>
      </c>
      <c r="D5" s="4" t="s">
        <v>3</v>
      </c>
      <c r="E5" s="6" t="s">
        <v>4</v>
      </c>
      <c r="F5" s="125" t="s">
        <v>50</v>
      </c>
      <c r="G5" s="17" t="s">
        <v>48</v>
      </c>
      <c r="H5" s="5" t="s">
        <v>5</v>
      </c>
      <c r="I5" s="5" t="s">
        <v>6</v>
      </c>
      <c r="J5" s="5" t="s">
        <v>7</v>
      </c>
      <c r="K5" s="4" t="s">
        <v>80</v>
      </c>
      <c r="L5" s="124" t="s">
        <v>49</v>
      </c>
      <c r="M5" s="131" t="s">
        <v>51</v>
      </c>
      <c r="N5" s="4" t="s">
        <v>9</v>
      </c>
      <c r="P5" s="4" t="s">
        <v>9</v>
      </c>
    </row>
    <row r="6" spans="1:16" x14ac:dyDescent="0.35">
      <c r="F6" s="2"/>
      <c r="G6" s="3"/>
      <c r="L6" s="2"/>
      <c r="M6" s="130"/>
    </row>
    <row r="7" spans="1:16" x14ac:dyDescent="0.35">
      <c r="A7" s="132">
        <v>87736</v>
      </c>
      <c r="B7" s="132" t="s">
        <v>90</v>
      </c>
      <c r="C7">
        <v>15</v>
      </c>
      <c r="D7">
        <v>12</v>
      </c>
      <c r="E7" s="3">
        <v>15</v>
      </c>
      <c r="F7" s="2"/>
      <c r="G7" s="3"/>
      <c r="L7" s="2" t="s">
        <v>9</v>
      </c>
      <c r="M7" s="130" t="s">
        <v>92</v>
      </c>
    </row>
    <row r="8" spans="1:16" x14ac:dyDescent="0.35">
      <c r="A8" s="132">
        <v>93571</v>
      </c>
      <c r="B8" s="132" t="s">
        <v>83</v>
      </c>
      <c r="C8">
        <v>15</v>
      </c>
      <c r="D8">
        <v>15</v>
      </c>
      <c r="E8" s="3">
        <v>16</v>
      </c>
      <c r="F8" s="2">
        <v>20</v>
      </c>
      <c r="G8" s="3"/>
      <c r="L8" s="2"/>
      <c r="M8" s="134">
        <v>16</v>
      </c>
    </row>
    <row r="9" spans="1:16" x14ac:dyDescent="0.35">
      <c r="A9" s="132">
        <v>93576</v>
      </c>
      <c r="B9" s="132" t="s">
        <v>84</v>
      </c>
      <c r="C9">
        <v>15</v>
      </c>
      <c r="D9">
        <v>15</v>
      </c>
      <c r="E9" s="3">
        <v>16</v>
      </c>
      <c r="F9" s="2">
        <v>15</v>
      </c>
      <c r="G9" s="3">
        <v>0.5</v>
      </c>
      <c r="H9" s="3"/>
      <c r="I9" s="3"/>
      <c r="J9" s="3"/>
      <c r="L9" s="2"/>
      <c r="M9" s="134">
        <v>14</v>
      </c>
    </row>
    <row r="10" spans="1:16" x14ac:dyDescent="0.35">
      <c r="A10" s="132">
        <v>93592</v>
      </c>
      <c r="B10" s="132" t="s">
        <v>85</v>
      </c>
      <c r="C10">
        <v>15</v>
      </c>
      <c r="D10">
        <v>15</v>
      </c>
      <c r="E10" s="3">
        <v>16</v>
      </c>
      <c r="F10" s="2">
        <v>17.222222222222221</v>
      </c>
      <c r="G10" s="3">
        <v>0.5</v>
      </c>
      <c r="H10" s="3">
        <v>5.8</v>
      </c>
      <c r="I10" s="3">
        <v>3.5</v>
      </c>
      <c r="J10" s="3">
        <v>1</v>
      </c>
      <c r="K10">
        <f t="shared" ref="K9:K14" si="0">SUM(H10:J10)</f>
        <v>10.3</v>
      </c>
      <c r="L10" s="2">
        <f t="shared" ref="L8:L13" si="1">0.35*E10+0.5*K10+0.15*F10+G10</f>
        <v>13.833333333333332</v>
      </c>
      <c r="M10" s="134">
        <v>14</v>
      </c>
    </row>
    <row r="11" spans="1:16" x14ac:dyDescent="0.35">
      <c r="A11" s="132">
        <v>94062</v>
      </c>
      <c r="B11" s="132" t="s">
        <v>86</v>
      </c>
      <c r="C11">
        <v>13</v>
      </c>
      <c r="D11">
        <v>15</v>
      </c>
      <c r="E11" s="3">
        <v>13</v>
      </c>
      <c r="F11" s="2">
        <v>11.111111111111111</v>
      </c>
      <c r="G11" s="3"/>
      <c r="H11" s="3"/>
      <c r="I11" s="3"/>
      <c r="J11" s="3"/>
      <c r="L11" s="2"/>
      <c r="M11" s="134">
        <v>10</v>
      </c>
    </row>
    <row r="12" spans="1:16" x14ac:dyDescent="0.35">
      <c r="A12" s="132">
        <v>96722</v>
      </c>
      <c r="B12" s="132" t="s">
        <v>87</v>
      </c>
      <c r="C12">
        <v>13</v>
      </c>
      <c r="D12">
        <v>14</v>
      </c>
      <c r="E12" s="3">
        <v>13.5</v>
      </c>
      <c r="F12" s="2">
        <v>11.111111111111111</v>
      </c>
      <c r="G12" s="3"/>
      <c r="H12" s="3"/>
      <c r="I12" s="3"/>
      <c r="J12" s="3"/>
      <c r="L12" s="2"/>
      <c r="M12" s="134">
        <v>13</v>
      </c>
    </row>
    <row r="13" spans="1:16" x14ac:dyDescent="0.35">
      <c r="A13" s="132">
        <v>96742</v>
      </c>
      <c r="B13" s="132" t="s">
        <v>88</v>
      </c>
      <c r="C13">
        <v>13</v>
      </c>
      <c r="D13">
        <v>14</v>
      </c>
      <c r="E13" s="3">
        <v>13.5</v>
      </c>
      <c r="F13" s="2">
        <v>17.777777777777779</v>
      </c>
      <c r="G13" s="3"/>
      <c r="H13" s="3"/>
      <c r="I13" s="3"/>
      <c r="J13" s="3"/>
      <c r="L13" s="2"/>
      <c r="M13" s="134">
        <v>12</v>
      </c>
    </row>
    <row r="14" spans="1:16" x14ac:dyDescent="0.35">
      <c r="A14" s="132">
        <v>97280</v>
      </c>
      <c r="B14" s="132" t="s">
        <v>89</v>
      </c>
      <c r="C14">
        <v>13</v>
      </c>
      <c r="D14">
        <v>15</v>
      </c>
      <c r="E14" s="3">
        <v>13</v>
      </c>
      <c r="F14" s="2">
        <v>8.3333333333333339</v>
      </c>
      <c r="G14" s="3"/>
      <c r="H14" s="3">
        <v>2</v>
      </c>
      <c r="I14" s="3">
        <v>0.5</v>
      </c>
      <c r="J14" s="3">
        <v>1.9</v>
      </c>
      <c r="K14" s="135">
        <f t="shared" si="0"/>
        <v>4.4000000000000004</v>
      </c>
      <c r="L14" s="2" t="s">
        <v>9</v>
      </c>
      <c r="M14" s="130" t="s">
        <v>91</v>
      </c>
    </row>
    <row r="15" spans="1:16" x14ac:dyDescent="0.35">
      <c r="F15" s="2"/>
      <c r="G15" s="3"/>
      <c r="L15" s="2"/>
      <c r="M15" s="130"/>
    </row>
    <row r="16" spans="1:16" x14ac:dyDescent="0.35">
      <c r="C16" s="2">
        <f t="shared" ref="C16" si="2">SUM(AVERAGE(C7:C14))</f>
        <v>14</v>
      </c>
      <c r="D16" s="2">
        <f>SUM(AVERAGE(D7:D14))</f>
        <v>14.375</v>
      </c>
      <c r="E16" s="2">
        <f t="shared" ref="E16:F16" si="3">SUM(AVERAGE(E7:E14))</f>
        <v>14.5</v>
      </c>
      <c r="F16" s="2">
        <f t="shared" si="3"/>
        <v>14.365079365079366</v>
      </c>
      <c r="G16" s="2"/>
      <c r="H16" s="2"/>
      <c r="I16" s="2"/>
      <c r="J16" s="2"/>
      <c r="K16" s="2">
        <f t="shared" ref="K16:M16" si="4">SUM(AVERAGE(K7:K14))</f>
        <v>7.3500000000000005</v>
      </c>
      <c r="L16" s="2">
        <f t="shared" si="4"/>
        <v>13.833333333333332</v>
      </c>
      <c r="M16" s="2">
        <f t="shared" si="4"/>
        <v>13.166666666666666</v>
      </c>
      <c r="N16" s="2"/>
    </row>
    <row r="17" spans="1:16" x14ac:dyDescent="0.35">
      <c r="F17" s="2"/>
      <c r="G17" s="3"/>
      <c r="L17" s="2"/>
      <c r="M17" s="130"/>
    </row>
    <row r="18" spans="1:16" x14ac:dyDescent="0.35">
      <c r="A18" s="161"/>
      <c r="B18" s="161"/>
      <c r="C18" s="157"/>
      <c r="D18" s="157"/>
      <c r="E18" s="158"/>
      <c r="F18" s="159"/>
      <c r="G18" s="158"/>
      <c r="H18" s="158"/>
      <c r="I18" s="158"/>
      <c r="J18" s="158"/>
      <c r="K18" s="157"/>
      <c r="L18" s="159"/>
      <c r="M18" s="160"/>
    </row>
    <row r="19" spans="1:16" x14ac:dyDescent="0.35">
      <c r="A19" s="163"/>
      <c r="B19" s="164"/>
      <c r="C19" s="163"/>
      <c r="D19" s="163"/>
      <c r="E19" s="158"/>
      <c r="F19" s="159"/>
      <c r="G19" s="158"/>
      <c r="H19" s="158"/>
      <c r="I19" s="158"/>
      <c r="J19" s="158"/>
      <c r="K19" s="157"/>
      <c r="L19" s="159"/>
      <c r="M19" s="165"/>
      <c r="N19" t="s">
        <v>9</v>
      </c>
    </row>
    <row r="20" spans="1:16" x14ac:dyDescent="0.35">
      <c r="A20" s="161"/>
      <c r="B20" s="161"/>
      <c r="C20" s="157"/>
      <c r="D20" s="157"/>
      <c r="E20" s="158"/>
      <c r="F20" s="159"/>
      <c r="G20" s="158"/>
      <c r="H20" s="158"/>
      <c r="I20" s="158"/>
      <c r="J20" s="158"/>
      <c r="K20" s="157"/>
      <c r="L20" s="159"/>
      <c r="M20" s="165"/>
    </row>
    <row r="21" spans="1:16" x14ac:dyDescent="0.35">
      <c r="A21" s="161"/>
      <c r="B21" s="161"/>
      <c r="C21" s="157"/>
      <c r="D21" s="157"/>
      <c r="E21" s="158"/>
      <c r="F21" s="159"/>
      <c r="G21" s="158"/>
      <c r="H21" s="158"/>
      <c r="I21" s="158"/>
      <c r="J21" s="158"/>
      <c r="K21" s="157"/>
      <c r="L21" s="159"/>
      <c r="M21" s="160"/>
    </row>
    <row r="22" spans="1:16" x14ac:dyDescent="0.35">
      <c r="A22" s="161"/>
      <c r="B22" s="161"/>
      <c r="C22" s="157"/>
      <c r="D22" s="157"/>
      <c r="E22" s="158"/>
      <c r="F22" s="159"/>
      <c r="G22" s="158"/>
      <c r="H22" s="158"/>
      <c r="I22" s="158"/>
      <c r="J22" s="158"/>
      <c r="K22" s="157"/>
      <c r="L22" s="159"/>
      <c r="M22" s="160"/>
    </row>
    <row r="23" spans="1:16" x14ac:dyDescent="0.35">
      <c r="A23" s="161"/>
      <c r="B23" s="161"/>
      <c r="C23" s="157"/>
      <c r="D23" s="157"/>
      <c r="E23" s="158"/>
      <c r="F23" s="159"/>
      <c r="G23" s="158"/>
      <c r="H23" s="158"/>
      <c r="I23" s="158"/>
      <c r="J23" s="158"/>
      <c r="K23" s="157"/>
      <c r="L23" s="159"/>
      <c r="M23" s="160"/>
    </row>
    <row r="24" spans="1:16" x14ac:dyDescent="0.35">
      <c r="A24" s="166"/>
      <c r="B24" s="166"/>
      <c r="C24" s="166"/>
      <c r="D24" s="157"/>
      <c r="E24" s="158"/>
      <c r="F24" s="159"/>
      <c r="G24" s="158"/>
      <c r="H24" s="158"/>
      <c r="I24" s="158"/>
      <c r="J24" s="158"/>
      <c r="K24" s="157"/>
      <c r="L24" s="159"/>
      <c r="M24" s="160"/>
    </row>
    <row r="25" spans="1:16" x14ac:dyDescent="0.35">
      <c r="A25" s="162"/>
      <c r="B25" s="162"/>
      <c r="C25" s="157"/>
      <c r="D25" s="157"/>
      <c r="E25" s="158"/>
      <c r="F25" s="159"/>
      <c r="G25" s="158"/>
      <c r="H25" s="158"/>
      <c r="I25" s="158"/>
      <c r="J25" s="158"/>
      <c r="K25" s="157"/>
      <c r="L25" s="159"/>
      <c r="M25" s="160"/>
      <c r="P25" t="s">
        <v>9</v>
      </c>
    </row>
    <row r="26" spans="1:16" x14ac:dyDescent="0.35">
      <c r="A26" s="162"/>
      <c r="B26" s="162"/>
      <c r="C26" s="157"/>
      <c r="D26" s="157"/>
      <c r="E26" s="158"/>
      <c r="F26" s="159"/>
      <c r="G26" s="158"/>
      <c r="H26" s="158"/>
      <c r="I26" s="158"/>
      <c r="J26" s="158"/>
      <c r="K26" s="157"/>
      <c r="L26" s="159"/>
      <c r="M26" s="160"/>
    </row>
    <row r="27" spans="1:16" x14ac:dyDescent="0.35">
      <c r="A27" s="162"/>
      <c r="B27" s="162"/>
      <c r="C27" s="157"/>
      <c r="D27" s="157"/>
      <c r="E27" s="158"/>
      <c r="F27" s="159"/>
      <c r="G27" s="158"/>
      <c r="H27" s="158"/>
      <c r="I27" s="158"/>
      <c r="J27" s="158"/>
      <c r="K27" s="157"/>
      <c r="L27" s="159"/>
      <c r="M27" s="160"/>
    </row>
    <row r="28" spans="1:16" x14ac:dyDescent="0.35">
      <c r="A28" s="161"/>
      <c r="B28" s="161"/>
      <c r="C28" s="157"/>
      <c r="D28" s="157"/>
      <c r="E28" s="158"/>
      <c r="F28" s="159"/>
      <c r="G28" s="158"/>
      <c r="H28" s="158"/>
      <c r="I28" s="158"/>
      <c r="J28" s="158"/>
      <c r="K28" s="157"/>
      <c r="L28" s="159"/>
      <c r="M28" s="160"/>
    </row>
    <row r="29" spans="1:16" x14ac:dyDescent="0.35">
      <c r="A29" s="157"/>
      <c r="B29" s="157"/>
      <c r="C29" s="157"/>
      <c r="D29" s="157"/>
      <c r="E29" s="158"/>
      <c r="F29" s="159"/>
      <c r="G29" s="158"/>
      <c r="H29" s="157"/>
      <c r="I29" s="157"/>
      <c r="J29" s="157"/>
      <c r="K29" s="157"/>
      <c r="L29" s="159"/>
      <c r="M29" s="160"/>
    </row>
    <row r="30" spans="1:16" x14ac:dyDescent="0.35">
      <c r="A30" s="157"/>
      <c r="B30" s="157"/>
      <c r="C30" s="157"/>
      <c r="D30" s="157"/>
      <c r="E30" s="158"/>
      <c r="F30" s="159"/>
      <c r="G30" s="158"/>
      <c r="H30" s="157"/>
      <c r="I30" s="157"/>
      <c r="J30" s="157"/>
      <c r="K30" s="157"/>
      <c r="L30" s="159"/>
      <c r="M30" s="160"/>
    </row>
    <row r="31" spans="1:16" x14ac:dyDescent="0.35">
      <c r="A31" s="157"/>
      <c r="B31" s="157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2"/>
    </row>
    <row r="32" spans="1:16" x14ac:dyDescent="0.35">
      <c r="A32" s="157"/>
      <c r="B32" s="157"/>
      <c r="C32" s="157"/>
      <c r="D32" s="157"/>
      <c r="E32" s="158"/>
      <c r="F32" s="159"/>
      <c r="G32" s="158"/>
      <c r="H32" s="157"/>
      <c r="I32" s="157"/>
      <c r="J32" s="157"/>
      <c r="K32" s="157"/>
      <c r="L32" s="159"/>
      <c r="M32" s="160"/>
    </row>
    <row r="33" spans="1:15" x14ac:dyDescent="0.35">
      <c r="A33" s="157"/>
      <c r="B33" s="157"/>
      <c r="C33" s="157"/>
      <c r="D33" s="157"/>
      <c r="E33" s="158"/>
      <c r="F33" s="159"/>
      <c r="G33" s="158"/>
      <c r="H33" s="157"/>
      <c r="I33" s="157"/>
      <c r="J33" s="157"/>
      <c r="K33" s="157"/>
      <c r="L33" s="159"/>
      <c r="M33" s="160"/>
    </row>
    <row r="34" spans="1:15" x14ac:dyDescent="0.35">
      <c r="F34" s="2"/>
      <c r="G34" s="3"/>
      <c r="L34" s="2"/>
      <c r="M34" s="130"/>
    </row>
    <row r="35" spans="1:15" x14ac:dyDescent="0.35">
      <c r="A35" s="7"/>
      <c r="B35" s="7"/>
      <c r="F35" s="2"/>
      <c r="G35" s="3"/>
      <c r="M35"/>
      <c r="N35" s="2"/>
      <c r="O35" s="130"/>
    </row>
    <row r="36" spans="1:15" x14ac:dyDescent="0.35">
      <c r="A36" s="7"/>
      <c r="B36" s="7"/>
      <c r="F36" s="2"/>
      <c r="G36" s="3"/>
      <c r="M36"/>
      <c r="N36" s="2"/>
      <c r="O36" s="130"/>
    </row>
    <row r="37" spans="1:15" x14ac:dyDescent="0.35">
      <c r="A37" s="7"/>
      <c r="B37" s="7"/>
      <c r="F37" s="2"/>
      <c r="G37" s="3"/>
      <c r="M37"/>
      <c r="N37" s="2"/>
      <c r="O37" s="130"/>
    </row>
    <row r="38" spans="1:15" x14ac:dyDescent="0.35">
      <c r="A38" s="7"/>
      <c r="B38" s="7"/>
      <c r="F38" s="2"/>
      <c r="G38" s="3"/>
      <c r="M38"/>
      <c r="N38" s="2"/>
      <c r="O38" s="130"/>
    </row>
    <row r="39" spans="1:15" x14ac:dyDescent="0.35">
      <c r="A39" s="7"/>
      <c r="B39" s="7"/>
      <c r="F39" s="2"/>
      <c r="G39" s="3"/>
      <c r="M39"/>
      <c r="N39" s="2"/>
      <c r="O39" s="130"/>
    </row>
    <row r="40" spans="1:15" x14ac:dyDescent="0.35">
      <c r="A40" s="7"/>
      <c r="B40" s="7"/>
      <c r="F40" s="2"/>
      <c r="G40" s="3"/>
      <c r="M40"/>
      <c r="N40" s="2"/>
      <c r="O40" s="130"/>
    </row>
    <row r="41" spans="1:15" x14ac:dyDescent="0.35">
      <c r="A41" s="7"/>
      <c r="B41" s="7"/>
      <c r="F41" s="2"/>
      <c r="G41" s="3"/>
      <c r="M41"/>
      <c r="N41" s="2"/>
      <c r="O41" s="130"/>
    </row>
    <row r="42" spans="1:15" x14ac:dyDescent="0.35">
      <c r="A42" s="7"/>
      <c r="B42" s="7"/>
      <c r="F42" s="2"/>
      <c r="G42" s="3"/>
      <c r="M42"/>
      <c r="N42" s="2"/>
      <c r="O42" s="130"/>
    </row>
    <row r="43" spans="1:15" x14ac:dyDescent="0.35">
      <c r="A43" s="7"/>
      <c r="B43" s="7"/>
      <c r="F43" s="2"/>
      <c r="G43" s="3"/>
      <c r="M43"/>
      <c r="N43" s="2"/>
      <c r="O43" s="130"/>
    </row>
    <row r="44" spans="1:15" x14ac:dyDescent="0.35">
      <c r="F44" s="2"/>
      <c r="G44" s="3"/>
      <c r="M44"/>
      <c r="N44" s="2"/>
      <c r="O44" s="130"/>
    </row>
    <row r="45" spans="1:15" x14ac:dyDescent="0.35">
      <c r="F45" s="2"/>
      <c r="G45" s="3"/>
      <c r="M45"/>
      <c r="N45" s="2"/>
      <c r="O45" s="130"/>
    </row>
    <row r="46" spans="1:15" x14ac:dyDescent="0.35">
      <c r="E46"/>
      <c r="M46"/>
    </row>
    <row r="47" spans="1:15" x14ac:dyDescent="0.35">
      <c r="F47" s="2"/>
      <c r="G47" s="3"/>
      <c r="M47"/>
      <c r="N47" s="2"/>
      <c r="O47" s="130"/>
    </row>
    <row r="48" spans="1:15" x14ac:dyDescent="0.35">
      <c r="F48" s="2"/>
      <c r="G48" s="3"/>
      <c r="M48"/>
      <c r="N48" s="2"/>
      <c r="O48" s="130"/>
    </row>
    <row r="49" spans="13:13" x14ac:dyDescent="0.35">
      <c r="M49"/>
    </row>
    <row r="50" spans="13:13" x14ac:dyDescent="0.35">
      <c r="M50"/>
    </row>
    <row r="51" spans="13:13" x14ac:dyDescent="0.35">
      <c r="M51"/>
    </row>
    <row r="52" spans="13:13" x14ac:dyDescent="0.35">
      <c r="M52"/>
    </row>
    <row r="53" spans="13:13" x14ac:dyDescent="0.35">
      <c r="M53"/>
    </row>
    <row r="54" spans="13:13" x14ac:dyDescent="0.35">
      <c r="M54"/>
    </row>
  </sheetData>
  <sortState xmlns:xlrd2="http://schemas.microsoft.com/office/spreadsheetml/2017/richdata2" ref="A7:S20">
    <sortCondition ref="A7:A20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P81"/>
  <sheetViews>
    <sheetView topLeftCell="A28" zoomScale="80" zoomScaleNormal="80" workbookViewId="0">
      <selection activeCell="H37" sqref="H37"/>
    </sheetView>
  </sheetViews>
  <sheetFormatPr defaultRowHeight="14.5" x14ac:dyDescent="0.35"/>
  <cols>
    <col min="4" max="4" width="21.54296875" customWidth="1"/>
    <col min="5" max="5" width="12.54296875" customWidth="1"/>
    <col min="6" max="6" width="16" customWidth="1"/>
    <col min="8" max="8" width="12.54296875" customWidth="1"/>
    <col min="9" max="72" width="9.1796875" style="1"/>
  </cols>
  <sheetData>
    <row r="1" spans="1:96" x14ac:dyDescent="0.35">
      <c r="A1" s="43" t="s">
        <v>52</v>
      </c>
      <c r="B1" s="44"/>
      <c r="C1" s="45"/>
      <c r="G1" s="46"/>
      <c r="I1" s="15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</row>
    <row r="2" spans="1:96" x14ac:dyDescent="0.35">
      <c r="A2" s="47" t="s">
        <v>53</v>
      </c>
      <c r="B2" s="48"/>
      <c r="C2" s="45"/>
      <c r="G2" s="46"/>
      <c r="I2" s="15"/>
      <c r="AS2" s="49"/>
      <c r="AT2" s="49"/>
      <c r="AU2" s="49"/>
      <c r="AV2" s="49"/>
      <c r="AW2" s="49"/>
      <c r="AX2" s="49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</row>
    <row r="3" spans="1:96" x14ac:dyDescent="0.35">
      <c r="A3" s="44"/>
      <c r="B3" s="45"/>
      <c r="C3" s="45"/>
      <c r="G3" s="46"/>
      <c r="I3" s="15"/>
      <c r="AS3" s="49"/>
      <c r="AT3" s="49"/>
      <c r="AU3" s="49"/>
      <c r="AV3" s="49"/>
      <c r="AW3" s="49"/>
      <c r="AX3" s="49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</row>
    <row r="4" spans="1:96" x14ac:dyDescent="0.35">
      <c r="A4" s="44" t="s">
        <v>0</v>
      </c>
      <c r="B4" s="48" t="s">
        <v>1</v>
      </c>
      <c r="C4" s="48" t="s">
        <v>9</v>
      </c>
      <c r="G4" s="46"/>
      <c r="I4" s="148" t="s">
        <v>54</v>
      </c>
      <c r="J4" s="148"/>
      <c r="K4" s="148"/>
      <c r="L4" s="149" t="s">
        <v>55</v>
      </c>
      <c r="M4" s="148"/>
      <c r="N4" s="150"/>
      <c r="O4" s="149" t="s">
        <v>56</v>
      </c>
      <c r="P4" s="148"/>
      <c r="Q4" s="150"/>
      <c r="R4" s="149" t="s">
        <v>57</v>
      </c>
      <c r="S4" s="148"/>
      <c r="T4" s="150"/>
      <c r="U4" s="149" t="s">
        <v>58</v>
      </c>
      <c r="V4" s="148"/>
      <c r="W4" s="150"/>
      <c r="X4" s="149" t="s">
        <v>59</v>
      </c>
      <c r="Y4" s="148"/>
      <c r="Z4" s="150"/>
      <c r="AA4" s="149" t="s">
        <v>60</v>
      </c>
      <c r="AB4" s="148"/>
      <c r="AC4" s="150"/>
      <c r="AD4" s="149" t="s">
        <v>61</v>
      </c>
      <c r="AE4" s="148"/>
      <c r="AF4" s="150"/>
      <c r="AG4" s="149" t="s">
        <v>62</v>
      </c>
      <c r="AH4" s="148"/>
      <c r="AI4" s="150"/>
      <c r="AJ4" s="149" t="s">
        <v>63</v>
      </c>
      <c r="AK4" s="148"/>
      <c r="AL4" s="150"/>
      <c r="AM4" s="149" t="s">
        <v>64</v>
      </c>
      <c r="AN4" s="148"/>
      <c r="AO4" s="150"/>
      <c r="AP4" s="149" t="s">
        <v>65</v>
      </c>
      <c r="AQ4" s="148"/>
      <c r="AR4" s="150"/>
      <c r="AS4" s="154"/>
      <c r="AT4" s="155"/>
      <c r="AU4" s="156"/>
      <c r="AV4" s="154"/>
      <c r="AW4" s="155"/>
      <c r="AX4" s="156"/>
      <c r="AY4" s="151"/>
      <c r="AZ4" s="152"/>
      <c r="BA4" s="153"/>
      <c r="BB4" s="151"/>
      <c r="BC4" s="152"/>
      <c r="BD4" s="153"/>
      <c r="BE4" s="151"/>
      <c r="BF4" s="152"/>
      <c r="BG4" s="153"/>
      <c r="BH4" s="151"/>
      <c r="BI4" s="152"/>
      <c r="BJ4" s="153"/>
      <c r="BK4" s="151"/>
      <c r="BL4" s="152"/>
      <c r="BM4" s="153"/>
      <c r="BN4" s="151"/>
      <c r="BO4" s="152"/>
      <c r="BP4" s="153"/>
      <c r="BQ4" s="151"/>
      <c r="BR4" s="152"/>
      <c r="BS4" s="153"/>
      <c r="BT4" s="151"/>
      <c r="BU4" s="152"/>
      <c r="BV4" s="153"/>
      <c r="BW4" s="151"/>
      <c r="BX4" s="152"/>
      <c r="BY4" s="153"/>
      <c r="BZ4" s="151"/>
      <c r="CA4" s="152"/>
      <c r="CB4" s="153"/>
      <c r="CC4" s="151"/>
      <c r="CD4" s="152"/>
      <c r="CE4" s="153"/>
      <c r="CF4" s="149"/>
      <c r="CG4" s="148"/>
      <c r="CH4" s="150"/>
    </row>
    <row r="5" spans="1:96" x14ac:dyDescent="0.35">
      <c r="A5" s="44"/>
      <c r="B5" s="48"/>
      <c r="C5" s="48"/>
      <c r="G5" s="46"/>
      <c r="I5" s="9"/>
      <c r="J5" s="8"/>
      <c r="K5" s="8"/>
      <c r="L5" s="9"/>
      <c r="M5" s="8"/>
      <c r="N5" s="50"/>
      <c r="O5" s="9"/>
      <c r="P5" s="8"/>
      <c r="Q5" s="50"/>
      <c r="R5" s="9"/>
      <c r="S5" s="8"/>
      <c r="T5" s="50"/>
      <c r="U5" s="9"/>
      <c r="V5" s="8"/>
      <c r="W5" s="8"/>
      <c r="X5" s="9"/>
      <c r="Y5" s="8"/>
      <c r="Z5" s="50"/>
      <c r="AA5" s="8"/>
      <c r="AB5" s="8"/>
      <c r="AC5" s="8"/>
      <c r="AD5" s="9"/>
      <c r="AE5" s="8"/>
      <c r="AF5" s="50"/>
      <c r="AG5" s="9"/>
      <c r="AH5" s="8"/>
      <c r="AI5" s="50"/>
      <c r="AJ5" s="9"/>
      <c r="AK5" s="8"/>
      <c r="AL5" s="50"/>
      <c r="AM5" s="8"/>
      <c r="AN5" s="8"/>
      <c r="AO5" s="8"/>
      <c r="AP5" s="9"/>
      <c r="AQ5" s="8"/>
      <c r="AR5" s="50"/>
      <c r="AS5" s="51"/>
      <c r="AT5" s="52"/>
      <c r="AU5" s="53"/>
      <c r="AV5" s="52"/>
      <c r="AW5" s="52"/>
      <c r="AX5" s="52"/>
      <c r="AY5" s="18"/>
      <c r="AZ5" s="16"/>
      <c r="BA5" s="19"/>
      <c r="BB5" s="18"/>
      <c r="BC5" s="16"/>
      <c r="BD5" s="19"/>
      <c r="BE5" s="18"/>
      <c r="BF5" s="16"/>
      <c r="BG5" s="19"/>
      <c r="BH5" s="18"/>
      <c r="BI5" s="16"/>
      <c r="BJ5" s="19"/>
      <c r="BK5" s="18"/>
      <c r="BL5" s="16"/>
      <c r="BM5" s="19"/>
      <c r="BN5" s="18"/>
      <c r="BO5" s="16"/>
      <c r="BP5" s="19"/>
      <c r="BQ5" s="18"/>
      <c r="BR5" s="16"/>
      <c r="BS5" s="19"/>
      <c r="BT5" s="18"/>
      <c r="BU5" s="16"/>
      <c r="BV5" s="19"/>
      <c r="BW5" s="18"/>
      <c r="BX5" s="16"/>
      <c r="BY5" s="19"/>
      <c r="BZ5" s="18"/>
      <c r="CA5" s="16"/>
      <c r="CB5" s="19"/>
      <c r="CC5" s="18"/>
      <c r="CD5" s="16"/>
      <c r="CE5" s="19"/>
      <c r="CF5" s="9"/>
      <c r="CG5" s="8"/>
      <c r="CH5" s="8"/>
    </row>
    <row r="6" spans="1:96" ht="70.5" x14ac:dyDescent="0.35">
      <c r="A6" s="54"/>
      <c r="B6" s="45"/>
      <c r="C6" s="45"/>
      <c r="E6" s="20" t="s">
        <v>66</v>
      </c>
      <c r="F6" s="20" t="s">
        <v>67</v>
      </c>
      <c r="G6" s="55" t="s">
        <v>68</v>
      </c>
      <c r="H6" s="20"/>
      <c r="I6" s="25" t="s">
        <v>69</v>
      </c>
      <c r="J6" s="21" t="s">
        <v>70</v>
      </c>
      <c r="K6" s="56" t="s">
        <v>71</v>
      </c>
      <c r="L6" s="21" t="s">
        <v>69</v>
      </c>
      <c r="M6" s="21" t="s">
        <v>70</v>
      </c>
      <c r="N6" s="21" t="s">
        <v>71</v>
      </c>
      <c r="O6" s="25" t="s">
        <v>69</v>
      </c>
      <c r="P6" s="21" t="s">
        <v>70</v>
      </c>
      <c r="Q6" s="56" t="s">
        <v>71</v>
      </c>
      <c r="R6" s="25" t="s">
        <v>69</v>
      </c>
      <c r="S6" s="21" t="s">
        <v>70</v>
      </c>
      <c r="T6" s="56" t="s">
        <v>71</v>
      </c>
      <c r="U6" s="25" t="s">
        <v>69</v>
      </c>
      <c r="V6" s="21" t="s">
        <v>70</v>
      </c>
      <c r="W6" s="21" t="s">
        <v>71</v>
      </c>
      <c r="X6" s="25" t="s">
        <v>69</v>
      </c>
      <c r="Y6" s="21" t="s">
        <v>70</v>
      </c>
      <c r="Z6" s="56" t="s">
        <v>71</v>
      </c>
      <c r="AA6" s="21" t="s">
        <v>69</v>
      </c>
      <c r="AB6" s="21" t="s">
        <v>70</v>
      </c>
      <c r="AC6" s="21" t="s">
        <v>71</v>
      </c>
      <c r="AD6" s="25" t="s">
        <v>69</v>
      </c>
      <c r="AE6" s="21" t="s">
        <v>70</v>
      </c>
      <c r="AF6" s="56" t="s">
        <v>71</v>
      </c>
      <c r="AG6" s="25" t="s">
        <v>69</v>
      </c>
      <c r="AH6" s="21" t="s">
        <v>70</v>
      </c>
      <c r="AI6" s="56" t="s">
        <v>71</v>
      </c>
      <c r="AJ6" s="25" t="s">
        <v>69</v>
      </c>
      <c r="AK6" s="21" t="s">
        <v>70</v>
      </c>
      <c r="AL6" s="56" t="s">
        <v>71</v>
      </c>
      <c r="AM6" s="21" t="s">
        <v>69</v>
      </c>
      <c r="AN6" s="21" t="s">
        <v>70</v>
      </c>
      <c r="AO6" s="21" t="s">
        <v>71</v>
      </c>
      <c r="AP6" s="25" t="s">
        <v>69</v>
      </c>
      <c r="AQ6" s="21" t="s">
        <v>70</v>
      </c>
      <c r="AR6" s="56" t="s">
        <v>71</v>
      </c>
      <c r="AS6" s="57"/>
      <c r="AT6" s="58"/>
      <c r="AU6" s="59"/>
      <c r="AV6" s="58"/>
      <c r="AW6" s="58"/>
      <c r="AX6" s="58"/>
      <c r="AY6" s="23"/>
      <c r="AZ6" s="22"/>
      <c r="BA6" s="24"/>
      <c r="BB6" s="23"/>
      <c r="BC6" s="22"/>
      <c r="BD6" s="24"/>
      <c r="BE6" s="23"/>
      <c r="BF6" s="22"/>
      <c r="BG6" s="24"/>
      <c r="BH6" s="23"/>
      <c r="BI6" s="22"/>
      <c r="BJ6" s="24"/>
      <c r="BK6" s="23"/>
      <c r="BL6" s="22"/>
      <c r="BM6" s="24"/>
      <c r="BN6" s="23"/>
      <c r="BO6" s="22"/>
      <c r="BP6" s="24"/>
      <c r="BQ6" s="23"/>
      <c r="BR6" s="22"/>
      <c r="BS6" s="24"/>
      <c r="BT6" s="23"/>
      <c r="BU6" s="22"/>
      <c r="BV6" s="24"/>
      <c r="BW6" s="23"/>
      <c r="BX6" s="22"/>
      <c r="BY6" s="24"/>
      <c r="BZ6" s="23"/>
      <c r="CA6" s="22"/>
      <c r="CB6" s="24"/>
      <c r="CC6" s="23"/>
      <c r="CD6" s="22"/>
      <c r="CE6" s="24"/>
      <c r="CF6" s="25"/>
      <c r="CG6" s="21"/>
      <c r="CH6" s="21"/>
    </row>
    <row r="7" spans="1:96" x14ac:dyDescent="0.35">
      <c r="A7" s="54"/>
      <c r="B7" s="45"/>
      <c r="C7" s="45"/>
      <c r="D7" s="16"/>
      <c r="E7" s="16">
        <f>SUM(I7:CF7)/2</f>
        <v>36</v>
      </c>
      <c r="F7" s="16"/>
      <c r="G7" s="46" t="s">
        <v>9</v>
      </c>
      <c r="H7" s="16"/>
      <c r="I7" s="9">
        <v>6</v>
      </c>
      <c r="J7" s="8" t="s">
        <v>9</v>
      </c>
      <c r="K7" s="50"/>
      <c r="L7" s="9">
        <v>6</v>
      </c>
      <c r="M7" s="8"/>
      <c r="N7" s="8"/>
      <c r="O7" s="9">
        <v>6</v>
      </c>
      <c r="P7" s="8"/>
      <c r="Q7" s="50"/>
      <c r="R7" s="9">
        <v>6</v>
      </c>
      <c r="S7" s="8"/>
      <c r="T7" s="50"/>
      <c r="U7" s="9">
        <v>6</v>
      </c>
      <c r="V7" s="8"/>
      <c r="W7" s="8"/>
      <c r="X7" s="9">
        <v>6</v>
      </c>
      <c r="Y7" s="8"/>
      <c r="Z7" s="50"/>
      <c r="AA7" s="9">
        <v>6</v>
      </c>
      <c r="AB7" s="8"/>
      <c r="AC7" s="8"/>
      <c r="AD7" s="9">
        <v>6</v>
      </c>
      <c r="AE7" s="8"/>
      <c r="AF7" s="50"/>
      <c r="AG7" s="9">
        <v>6</v>
      </c>
      <c r="AH7" s="8"/>
      <c r="AI7" s="50"/>
      <c r="AJ7" s="9">
        <v>6</v>
      </c>
      <c r="AK7" s="8"/>
      <c r="AL7" s="50"/>
      <c r="AM7" s="9">
        <v>6</v>
      </c>
      <c r="AN7" s="8"/>
      <c r="AO7" s="8"/>
      <c r="AP7" s="9">
        <v>6</v>
      </c>
      <c r="AQ7" s="8"/>
      <c r="AR7" s="50"/>
      <c r="AS7" s="51"/>
      <c r="AT7" s="52"/>
      <c r="AU7" s="53"/>
      <c r="AV7" s="51"/>
      <c r="AW7" s="52"/>
      <c r="AX7" s="52"/>
      <c r="AY7" s="18"/>
      <c r="AZ7" s="16"/>
      <c r="BA7" s="19"/>
      <c r="BB7" s="18"/>
      <c r="BC7" s="16"/>
      <c r="BD7" s="19"/>
      <c r="BE7" s="18"/>
      <c r="BF7" s="16"/>
      <c r="BG7" s="19"/>
      <c r="BH7" s="18"/>
      <c r="BI7" s="16"/>
      <c r="BJ7" s="19"/>
      <c r="BK7" s="18"/>
      <c r="BL7" s="16"/>
      <c r="BM7" s="19"/>
      <c r="BN7" s="18"/>
      <c r="BO7" s="16"/>
      <c r="BP7" s="19"/>
      <c r="BQ7" s="18"/>
      <c r="BR7" s="16"/>
      <c r="BS7" s="19"/>
      <c r="BT7" s="18"/>
      <c r="BU7" s="16"/>
      <c r="BV7" s="19"/>
      <c r="BW7" s="18"/>
      <c r="BX7" s="16"/>
      <c r="BY7" s="19"/>
      <c r="BZ7" s="18"/>
      <c r="CA7" s="16"/>
      <c r="CB7" s="19"/>
      <c r="CC7" s="18"/>
      <c r="CD7" s="16"/>
      <c r="CE7" s="19"/>
      <c r="CF7" s="9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</row>
    <row r="8" spans="1:96" x14ac:dyDescent="0.35">
      <c r="A8" s="54"/>
      <c r="B8" s="45"/>
      <c r="C8" s="45"/>
      <c r="D8" s="16"/>
      <c r="E8" s="16"/>
      <c r="F8" s="60" t="s">
        <v>9</v>
      </c>
      <c r="G8" s="46"/>
      <c r="H8" s="16"/>
      <c r="I8" s="9"/>
      <c r="J8" s="8"/>
      <c r="K8" s="50"/>
      <c r="L8" s="8"/>
      <c r="M8" s="8"/>
      <c r="N8" s="8"/>
      <c r="O8" s="9"/>
      <c r="P8" s="8"/>
      <c r="Q8" s="50"/>
      <c r="R8" s="9"/>
      <c r="S8" s="8"/>
      <c r="T8" s="50"/>
      <c r="U8" s="8"/>
      <c r="V8" s="8"/>
      <c r="W8" s="8"/>
      <c r="X8" s="9"/>
      <c r="Y8" s="8"/>
      <c r="Z8" s="50"/>
      <c r="AA8" s="8"/>
      <c r="AB8" s="8"/>
      <c r="AC8" s="8"/>
      <c r="AD8" s="9"/>
      <c r="AE8" s="8"/>
      <c r="AF8" s="50"/>
      <c r="AG8" s="9"/>
      <c r="AH8" s="8"/>
      <c r="AI8" s="50"/>
      <c r="AJ8" s="9"/>
      <c r="AK8" s="8"/>
      <c r="AL8" s="50"/>
      <c r="AM8" s="8"/>
      <c r="AN8" s="8"/>
      <c r="AO8" s="8"/>
      <c r="AP8" s="9"/>
      <c r="AQ8" s="8"/>
      <c r="AR8" s="50"/>
      <c r="AS8" s="51"/>
      <c r="AT8" s="52"/>
      <c r="AU8" s="53"/>
      <c r="AV8" s="52"/>
      <c r="AW8" s="52"/>
      <c r="AX8" s="52"/>
      <c r="AY8" s="18"/>
      <c r="AZ8" s="16"/>
      <c r="BA8" s="19"/>
      <c r="BB8" s="18"/>
      <c r="BC8" s="16"/>
      <c r="BD8" s="19"/>
      <c r="BE8" s="18"/>
      <c r="BF8" s="16"/>
      <c r="BG8" s="19"/>
      <c r="BH8" s="18"/>
      <c r="BI8" s="16"/>
      <c r="BJ8" s="19"/>
      <c r="BK8" s="18"/>
      <c r="BL8" s="16"/>
      <c r="BM8" s="19"/>
      <c r="BN8" s="18"/>
      <c r="BO8" s="16"/>
      <c r="BP8" s="19"/>
      <c r="BQ8" s="18"/>
      <c r="BR8" s="16"/>
      <c r="BS8" s="19"/>
      <c r="BT8" s="18"/>
      <c r="BU8" s="16"/>
      <c r="BV8" s="19"/>
      <c r="BW8" s="18"/>
      <c r="BX8" s="16"/>
      <c r="BY8" s="19"/>
      <c r="BZ8" s="18"/>
      <c r="CA8" s="16"/>
      <c r="CB8" s="19"/>
      <c r="CC8" s="18"/>
      <c r="CD8" s="16"/>
      <c r="CE8" s="19"/>
      <c r="CF8" s="9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</row>
    <row r="9" spans="1:96" x14ac:dyDescent="0.35">
      <c r="A9" s="14">
        <v>77777</v>
      </c>
      <c r="B9" s="14" t="s">
        <v>72</v>
      </c>
      <c r="C9" s="44"/>
      <c r="D9" s="8"/>
      <c r="E9" s="7">
        <f>+$E$7</f>
        <v>36</v>
      </c>
      <c r="F9" s="7">
        <v>27</v>
      </c>
      <c r="G9" s="61">
        <f>20*F9/E9</f>
        <v>15</v>
      </c>
      <c r="H9" s="1"/>
      <c r="I9" s="32">
        <v>6</v>
      </c>
      <c r="J9" s="26">
        <v>6</v>
      </c>
      <c r="K9" s="62">
        <v>2</v>
      </c>
      <c r="L9" s="26">
        <v>6</v>
      </c>
      <c r="M9" s="26">
        <v>6</v>
      </c>
      <c r="N9" s="63">
        <v>1</v>
      </c>
      <c r="O9" s="64">
        <v>6</v>
      </c>
      <c r="P9" s="63">
        <v>5</v>
      </c>
      <c r="Q9" s="62">
        <v>5</v>
      </c>
      <c r="R9" s="136" t="s">
        <v>73</v>
      </c>
      <c r="S9" s="137"/>
      <c r="T9" s="138"/>
      <c r="U9" s="26">
        <v>6</v>
      </c>
      <c r="V9" s="63">
        <v>2</v>
      </c>
      <c r="W9" s="63">
        <v>0</v>
      </c>
      <c r="X9" s="32">
        <v>6</v>
      </c>
      <c r="Y9" s="65">
        <v>6</v>
      </c>
      <c r="Z9" s="62">
        <v>6</v>
      </c>
      <c r="AA9" s="26">
        <v>6</v>
      </c>
      <c r="AB9" s="26">
        <v>3</v>
      </c>
      <c r="AC9" s="66">
        <v>3</v>
      </c>
      <c r="AD9" s="26">
        <v>6</v>
      </c>
      <c r="AE9" s="63">
        <v>2</v>
      </c>
      <c r="AF9" s="63">
        <v>0</v>
      </c>
      <c r="AG9" s="32">
        <v>6</v>
      </c>
      <c r="AH9" s="26">
        <v>6</v>
      </c>
      <c r="AI9" s="62">
        <v>5</v>
      </c>
      <c r="AJ9" s="32">
        <v>6</v>
      </c>
      <c r="AK9" s="26">
        <v>5</v>
      </c>
      <c r="AL9" s="67">
        <v>4</v>
      </c>
      <c r="AM9" s="26">
        <v>6</v>
      </c>
      <c r="AN9" s="26">
        <v>3</v>
      </c>
      <c r="AO9" s="26">
        <v>3</v>
      </c>
      <c r="AP9" s="32">
        <v>6</v>
      </c>
      <c r="AQ9" s="26">
        <v>6</v>
      </c>
      <c r="AR9" s="62">
        <v>6</v>
      </c>
      <c r="AS9" s="68"/>
      <c r="AT9" s="69"/>
      <c r="AU9" s="70"/>
      <c r="AV9" s="69"/>
      <c r="AW9" s="69"/>
      <c r="AX9" s="69"/>
      <c r="AY9" s="29"/>
      <c r="AZ9" s="27"/>
      <c r="BA9" s="31"/>
      <c r="BB9" s="29"/>
      <c r="BC9" s="27"/>
      <c r="BD9" s="31"/>
      <c r="BE9" s="29"/>
      <c r="BF9" s="27"/>
      <c r="BG9" s="31"/>
      <c r="BH9" s="29"/>
      <c r="BI9" s="27"/>
      <c r="BJ9" s="31"/>
      <c r="BK9" s="29"/>
      <c r="BL9" s="27"/>
      <c r="BM9" s="31"/>
      <c r="BN9" s="29"/>
      <c r="BO9" s="27"/>
      <c r="BP9" s="31"/>
      <c r="BQ9" s="29"/>
      <c r="BR9" s="28"/>
      <c r="BS9" s="30"/>
      <c r="BT9" s="29"/>
      <c r="BU9" s="27"/>
      <c r="BV9" s="31"/>
      <c r="BW9" s="29"/>
      <c r="BX9" s="27"/>
      <c r="BY9" s="31"/>
      <c r="BZ9" s="29"/>
      <c r="CA9" s="27"/>
      <c r="CB9" s="31"/>
      <c r="CC9" s="29"/>
      <c r="CD9" s="27"/>
      <c r="CE9" s="31"/>
      <c r="CF9" s="32"/>
      <c r="CG9" s="26"/>
      <c r="CH9" s="26"/>
      <c r="CI9" s="26"/>
      <c r="CJ9" s="26"/>
      <c r="CK9" s="8"/>
      <c r="CL9" s="8"/>
      <c r="CM9" s="8"/>
      <c r="CN9" s="8"/>
      <c r="CO9" s="8"/>
      <c r="CP9" s="8"/>
      <c r="CQ9" s="8"/>
      <c r="CR9" s="8"/>
    </row>
    <row r="10" spans="1:96" x14ac:dyDescent="0.35">
      <c r="A10" s="14">
        <v>88888</v>
      </c>
      <c r="B10" s="14" t="s">
        <v>74</v>
      </c>
      <c r="C10" s="44"/>
      <c r="D10" s="8"/>
      <c r="E10" s="7">
        <f>+$E$7</f>
        <v>36</v>
      </c>
      <c r="F10" s="7">
        <v>30</v>
      </c>
      <c r="G10" s="61">
        <f>20*F10/E10</f>
        <v>16.666666666666668</v>
      </c>
      <c r="H10" s="1"/>
      <c r="I10" s="32">
        <v>6</v>
      </c>
      <c r="J10" s="26">
        <v>6</v>
      </c>
      <c r="K10" s="62">
        <v>6</v>
      </c>
      <c r="L10" s="26">
        <v>6</v>
      </c>
      <c r="M10" s="26">
        <v>6</v>
      </c>
      <c r="N10" s="63">
        <v>5</v>
      </c>
      <c r="O10" s="64">
        <v>6</v>
      </c>
      <c r="P10" s="63">
        <v>6</v>
      </c>
      <c r="Q10" s="62">
        <v>6</v>
      </c>
      <c r="R10" s="32">
        <v>6</v>
      </c>
      <c r="S10" s="26">
        <v>5</v>
      </c>
      <c r="T10" s="67">
        <v>4</v>
      </c>
      <c r="U10" s="136" t="s">
        <v>75</v>
      </c>
      <c r="V10" s="137"/>
      <c r="W10" s="137"/>
      <c r="X10" s="137"/>
      <c r="Y10" s="137"/>
      <c r="Z10" s="138"/>
      <c r="AA10" s="26">
        <v>6</v>
      </c>
      <c r="AB10" s="26">
        <v>6</v>
      </c>
      <c r="AC10" s="66">
        <v>6</v>
      </c>
      <c r="AD10" s="26">
        <v>6</v>
      </c>
      <c r="AE10" s="63">
        <v>3</v>
      </c>
      <c r="AF10" s="63">
        <v>0</v>
      </c>
      <c r="AG10" s="32">
        <v>6</v>
      </c>
      <c r="AH10" s="26">
        <v>6</v>
      </c>
      <c r="AI10" s="62">
        <v>6</v>
      </c>
      <c r="AJ10" s="32">
        <v>6</v>
      </c>
      <c r="AK10" s="26">
        <v>2</v>
      </c>
      <c r="AL10" s="67">
        <v>1</v>
      </c>
      <c r="AM10" s="26">
        <v>6</v>
      </c>
      <c r="AN10" s="26">
        <v>6</v>
      </c>
      <c r="AO10" s="26">
        <v>4</v>
      </c>
      <c r="AP10" s="32">
        <v>6</v>
      </c>
      <c r="AQ10" s="26">
        <v>6</v>
      </c>
      <c r="AR10" s="62">
        <v>6</v>
      </c>
      <c r="AS10" s="68"/>
      <c r="AT10" s="69"/>
      <c r="AU10" s="70"/>
      <c r="AV10" s="69"/>
      <c r="AW10" s="69"/>
      <c r="AX10" s="69"/>
      <c r="AY10" s="18"/>
      <c r="AZ10" s="16"/>
      <c r="BA10" s="19"/>
      <c r="BB10" s="18"/>
      <c r="BC10" s="16"/>
      <c r="BD10" s="19"/>
      <c r="BE10" s="18"/>
      <c r="BF10" s="16"/>
      <c r="BG10" s="19"/>
      <c r="BH10" s="18"/>
      <c r="BI10" s="16"/>
      <c r="BJ10" s="19"/>
      <c r="BK10" s="18"/>
      <c r="BL10" s="16"/>
      <c r="BM10" s="19"/>
      <c r="BN10" s="18"/>
      <c r="BO10" s="16"/>
      <c r="BP10" s="19"/>
      <c r="BQ10" s="18"/>
      <c r="BR10" s="16"/>
      <c r="BS10" s="19"/>
      <c r="BT10" s="18"/>
      <c r="BU10" s="16"/>
      <c r="BV10" s="19"/>
      <c r="BW10" s="18"/>
      <c r="BX10" s="16"/>
      <c r="BY10" s="19"/>
      <c r="BZ10" s="18"/>
      <c r="CA10" s="16"/>
      <c r="CB10" s="19"/>
      <c r="CC10" s="18"/>
      <c r="CD10" s="16"/>
      <c r="CE10" s="19"/>
      <c r="CF10" s="9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</row>
    <row r="11" spans="1:96" x14ac:dyDescent="0.35">
      <c r="A11" s="14">
        <v>99999</v>
      </c>
      <c r="B11" s="14" t="s">
        <v>76</v>
      </c>
      <c r="C11" s="44"/>
      <c r="D11" s="8"/>
      <c r="E11" s="7">
        <f>+$E$7</f>
        <v>36</v>
      </c>
      <c r="F11" s="7">
        <v>34</v>
      </c>
      <c r="G11" s="61">
        <f>20*F11/E11</f>
        <v>18.888888888888889</v>
      </c>
      <c r="H11" s="1"/>
      <c r="I11" s="32">
        <v>6</v>
      </c>
      <c r="J11" s="26">
        <v>6</v>
      </c>
      <c r="K11" s="62">
        <v>6</v>
      </c>
      <c r="L11" s="26">
        <v>6</v>
      </c>
      <c r="M11" s="26">
        <v>6</v>
      </c>
      <c r="N11" s="63">
        <v>5</v>
      </c>
      <c r="O11" s="64">
        <v>6</v>
      </c>
      <c r="P11" s="63">
        <v>6</v>
      </c>
      <c r="Q11" s="62">
        <v>6</v>
      </c>
      <c r="R11" s="32">
        <v>6</v>
      </c>
      <c r="S11" s="26">
        <v>5</v>
      </c>
      <c r="T11" s="71">
        <v>4</v>
      </c>
      <c r="U11" s="145" t="s">
        <v>77</v>
      </c>
      <c r="V11" s="146"/>
      <c r="W11" s="146"/>
      <c r="X11" s="146"/>
      <c r="Y11" s="146"/>
      <c r="Z11" s="147"/>
      <c r="AA11" s="26">
        <v>6</v>
      </c>
      <c r="AB11" s="26">
        <v>6</v>
      </c>
      <c r="AC11" s="66">
        <v>6</v>
      </c>
      <c r="AD11" s="26">
        <v>6</v>
      </c>
      <c r="AE11" s="63">
        <v>3</v>
      </c>
      <c r="AF11" s="63">
        <v>0</v>
      </c>
      <c r="AG11" s="32">
        <v>6</v>
      </c>
      <c r="AH11" s="26">
        <v>6</v>
      </c>
      <c r="AI11" s="62">
        <v>6</v>
      </c>
      <c r="AJ11" s="32">
        <v>6</v>
      </c>
      <c r="AK11" s="26">
        <v>2</v>
      </c>
      <c r="AL11" s="67">
        <v>1</v>
      </c>
      <c r="AM11" s="26">
        <v>6</v>
      </c>
      <c r="AN11" s="26">
        <v>6</v>
      </c>
      <c r="AO11" s="26">
        <v>4</v>
      </c>
      <c r="AP11" s="32">
        <v>6</v>
      </c>
      <c r="AQ11" s="26">
        <v>6</v>
      </c>
      <c r="AR11" s="62">
        <v>6</v>
      </c>
      <c r="AS11" s="68"/>
      <c r="AT11" s="69"/>
      <c r="AU11" s="70"/>
      <c r="AV11" s="69"/>
      <c r="AW11" s="69"/>
      <c r="AX11" s="69"/>
      <c r="AY11" s="33"/>
      <c r="AZ11"/>
      <c r="BA11" s="11"/>
      <c r="BB11" s="33"/>
      <c r="BC11"/>
      <c r="BD11" s="11"/>
      <c r="BE11" s="33"/>
      <c r="BF11"/>
      <c r="BG11" s="11"/>
      <c r="BH11" s="33"/>
      <c r="BI11"/>
      <c r="BJ11" s="11"/>
      <c r="BK11" s="33"/>
      <c r="BL11"/>
      <c r="BM11" s="11"/>
      <c r="BN11" s="33"/>
      <c r="BO11"/>
      <c r="BP11" s="11"/>
      <c r="BQ11" s="33"/>
      <c r="BR11"/>
      <c r="BS11" s="11"/>
      <c r="BT11" s="33"/>
      <c r="BV11" s="11"/>
      <c r="BW11" s="33"/>
      <c r="BY11" s="11"/>
      <c r="BZ11" s="33"/>
      <c r="CB11" s="11"/>
      <c r="CC11" s="33"/>
      <c r="CE11" s="11"/>
      <c r="CF11" s="33"/>
    </row>
    <row r="12" spans="1:96" x14ac:dyDescent="0.35">
      <c r="A12" s="14"/>
      <c r="B12" s="14"/>
      <c r="C12" s="44"/>
      <c r="D12" s="8"/>
      <c r="E12" s="7"/>
      <c r="F12" s="7"/>
      <c r="G12" s="72"/>
      <c r="H12" s="1"/>
      <c r="I12" s="32"/>
      <c r="J12" s="26"/>
      <c r="K12" s="62"/>
      <c r="L12" s="26"/>
      <c r="M12" s="26"/>
      <c r="N12" s="63"/>
      <c r="O12" s="64"/>
      <c r="P12" s="63"/>
      <c r="Q12" s="62"/>
      <c r="R12" s="32"/>
      <c r="S12" s="26"/>
      <c r="T12" s="67"/>
      <c r="U12" s="26"/>
      <c r="V12" s="26"/>
      <c r="W12" s="26"/>
      <c r="X12" s="26"/>
      <c r="Y12" s="26"/>
      <c r="Z12" s="67"/>
      <c r="AA12" s="26"/>
      <c r="AB12" s="26"/>
      <c r="AC12" s="66"/>
      <c r="AD12" s="26"/>
      <c r="AE12" s="63"/>
      <c r="AF12" s="63"/>
      <c r="AG12" s="32"/>
      <c r="AH12" s="26"/>
      <c r="AI12" s="62"/>
      <c r="AJ12" s="32"/>
      <c r="AK12" s="26"/>
      <c r="AL12" s="67"/>
      <c r="AM12" s="26"/>
      <c r="AN12" s="26"/>
      <c r="AO12" s="26"/>
      <c r="AP12" s="32"/>
      <c r="AQ12" s="26"/>
      <c r="AR12" s="62"/>
      <c r="AS12" s="68"/>
      <c r="AT12" s="69"/>
      <c r="AU12" s="70"/>
      <c r="AV12" s="69"/>
      <c r="AW12" s="69"/>
      <c r="AX12" s="69"/>
      <c r="AY12" s="33"/>
      <c r="AZ12"/>
      <c r="BA12" s="11"/>
      <c r="BB12" s="33"/>
      <c r="BC12"/>
      <c r="BD12" s="11"/>
      <c r="BE12" s="33"/>
      <c r="BF12"/>
      <c r="BG12" s="11"/>
      <c r="BH12" s="33"/>
      <c r="BI12"/>
      <c r="BJ12" s="11"/>
      <c r="BK12" s="33"/>
      <c r="BL12"/>
      <c r="BM12" s="11"/>
      <c r="BN12" s="33"/>
      <c r="BO12"/>
      <c r="BP12" s="11"/>
      <c r="BQ12" s="33"/>
      <c r="BR12"/>
      <c r="BS12" s="11"/>
      <c r="BT12" s="33"/>
      <c r="BV12" s="11"/>
      <c r="BW12" s="33"/>
      <c r="BY12" s="11"/>
      <c r="BZ12" s="33"/>
      <c r="CB12" s="11"/>
      <c r="CC12" s="33"/>
      <c r="CE12" s="11"/>
      <c r="CF12" s="33"/>
    </row>
    <row r="13" spans="1:96" x14ac:dyDescent="0.35">
      <c r="A13" s="7">
        <v>58018</v>
      </c>
      <c r="B13" s="7" t="s">
        <v>11</v>
      </c>
      <c r="E13" s="7">
        <f>+$E$7</f>
        <v>36</v>
      </c>
      <c r="F13" s="7">
        <f t="shared" ref="F13:F21" si="0">(I13+L13+O13+R13+U13+X13+AA13+AD13+AG13+AJ13+AM13+AP13+AS13+AV13+AY13+BB13+BE13+BH13+BK13+BN13+BQ13+BT13+BW13+BZ13+CC13+CF13)</f>
        <v>0</v>
      </c>
      <c r="G13" s="73">
        <f t="shared" ref="G13:G48" si="1">20*F13/E13</f>
        <v>0</v>
      </c>
      <c r="H13" s="1"/>
      <c r="I13" s="9"/>
      <c r="K13" s="10"/>
      <c r="L13" s="8"/>
      <c r="O13" s="9"/>
      <c r="Q13" s="10"/>
      <c r="R13" s="9"/>
      <c r="T13" s="10"/>
      <c r="X13" s="15"/>
      <c r="Z13" s="10"/>
      <c r="AD13" s="15"/>
      <c r="AF13" s="10"/>
      <c r="AG13" s="15"/>
      <c r="AI13" s="10"/>
      <c r="AJ13" s="15"/>
      <c r="AL13" s="10"/>
      <c r="AP13" s="15"/>
      <c r="AR13" s="10"/>
      <c r="AS13" s="74"/>
      <c r="AT13" s="49"/>
      <c r="AU13" s="75"/>
      <c r="AV13" s="49"/>
      <c r="AW13" s="49"/>
      <c r="AX13" s="49"/>
      <c r="AY13" s="33"/>
      <c r="AZ13"/>
      <c r="BA13" s="11"/>
      <c r="BB13" s="33"/>
      <c r="BC13"/>
      <c r="BD13" s="11"/>
      <c r="BE13" s="33"/>
      <c r="BF13"/>
      <c r="BG13" s="11"/>
      <c r="BH13" s="33"/>
      <c r="BI13"/>
      <c r="BJ13" s="11"/>
      <c r="BK13" s="33"/>
      <c r="BL13"/>
      <c r="BM13" s="11"/>
      <c r="BN13" s="33"/>
      <c r="BO13"/>
      <c r="BP13" s="11"/>
      <c r="BQ13" s="33"/>
      <c r="BR13"/>
      <c r="BS13" s="11"/>
      <c r="BT13" s="33"/>
      <c r="BV13" s="11"/>
      <c r="BW13" s="33"/>
      <c r="BY13" s="11"/>
      <c r="BZ13" s="33"/>
      <c r="CB13" s="11"/>
      <c r="CC13" s="33"/>
      <c r="CE13" s="11"/>
      <c r="CF13" s="33"/>
    </row>
    <row r="14" spans="1:96" x14ac:dyDescent="0.35">
      <c r="A14" s="7">
        <v>65470</v>
      </c>
      <c r="B14" s="7" t="s">
        <v>12</v>
      </c>
      <c r="E14" s="7">
        <f t="shared" ref="E14:E49" si="2">+$E$7</f>
        <v>36</v>
      </c>
      <c r="F14" s="7">
        <f t="shared" si="0"/>
        <v>0</v>
      </c>
      <c r="G14" s="73">
        <f t="shared" si="1"/>
        <v>0</v>
      </c>
      <c r="H14" s="1"/>
      <c r="I14" s="9"/>
      <c r="K14" s="10"/>
      <c r="L14" s="8"/>
      <c r="O14" s="9"/>
      <c r="Q14" s="10"/>
      <c r="R14" s="9"/>
      <c r="T14" s="10"/>
      <c r="X14" s="15"/>
      <c r="Z14" s="10"/>
      <c r="AD14" s="15"/>
      <c r="AF14" s="10"/>
      <c r="AG14" s="15"/>
      <c r="AI14" s="10"/>
      <c r="AJ14" s="15"/>
      <c r="AL14" s="10"/>
      <c r="AP14" s="15"/>
      <c r="AR14" s="10"/>
      <c r="AS14" s="74"/>
      <c r="AT14" s="49"/>
      <c r="AU14" s="75"/>
      <c r="AV14" s="49"/>
      <c r="AW14" s="49"/>
      <c r="AX14" s="49"/>
      <c r="AY14" s="33"/>
      <c r="AZ14"/>
      <c r="BA14" s="11"/>
      <c r="BB14" s="33"/>
      <c r="BC14"/>
      <c r="BD14" s="11"/>
      <c r="BE14" s="33"/>
      <c r="BF14"/>
      <c r="BG14" s="11"/>
      <c r="BH14" s="33"/>
      <c r="BI14"/>
      <c r="BJ14" s="11"/>
      <c r="BK14" s="33"/>
      <c r="BL14"/>
      <c r="BM14" s="11"/>
      <c r="BN14" s="33"/>
      <c r="BO14"/>
      <c r="BP14" s="11"/>
      <c r="BQ14" s="33"/>
      <c r="BR14"/>
      <c r="BS14" s="11"/>
      <c r="BT14" s="33"/>
      <c r="BV14" s="11"/>
      <c r="BW14" s="33"/>
      <c r="BY14" s="11"/>
      <c r="BZ14" s="33"/>
      <c r="CB14" s="11"/>
      <c r="CC14" s="33"/>
      <c r="CE14" s="11"/>
      <c r="CF14" s="33"/>
    </row>
    <row r="15" spans="1:96" x14ac:dyDescent="0.35">
      <c r="A15" s="7">
        <v>67869</v>
      </c>
      <c r="B15" s="7" t="s">
        <v>13</v>
      </c>
      <c r="E15" s="7">
        <f t="shared" si="2"/>
        <v>36</v>
      </c>
      <c r="F15" s="7">
        <f t="shared" si="0"/>
        <v>0</v>
      </c>
      <c r="G15" s="73">
        <f t="shared" si="1"/>
        <v>0</v>
      </c>
      <c r="H15" s="1"/>
      <c r="I15" s="9"/>
      <c r="K15" s="10"/>
      <c r="L15" s="8"/>
      <c r="O15" s="9"/>
      <c r="Q15" s="10"/>
      <c r="R15" s="9"/>
      <c r="T15" s="10"/>
      <c r="X15" s="15"/>
      <c r="Z15" s="10"/>
      <c r="AD15" s="15"/>
      <c r="AF15" s="10"/>
      <c r="AG15" s="15"/>
      <c r="AI15" s="10"/>
      <c r="AJ15" s="15"/>
      <c r="AL15" s="10"/>
      <c r="AP15" s="15"/>
      <c r="AR15" s="10"/>
      <c r="AS15" s="74"/>
      <c r="AT15" s="49"/>
      <c r="AU15" s="75"/>
      <c r="AV15" s="49"/>
      <c r="AW15" s="49"/>
      <c r="AX15" s="49"/>
      <c r="AY15" s="33"/>
      <c r="AZ15"/>
      <c r="BA15" s="11"/>
      <c r="BB15" s="33"/>
      <c r="BC15"/>
      <c r="BD15" s="11"/>
      <c r="BE15" s="33"/>
      <c r="BF15"/>
      <c r="BG15" s="11"/>
      <c r="BH15" s="33"/>
      <c r="BI15"/>
      <c r="BJ15" s="11"/>
      <c r="BK15" s="33"/>
      <c r="BL15"/>
      <c r="BM15" s="11"/>
      <c r="BN15" s="33"/>
      <c r="BO15"/>
      <c r="BP15" s="11"/>
      <c r="BQ15" s="33"/>
      <c r="BR15"/>
      <c r="BS15" s="11"/>
      <c r="BT15" s="33"/>
      <c r="BV15" s="11"/>
      <c r="BW15" s="33"/>
      <c r="BY15" s="11"/>
      <c r="BZ15" s="33"/>
      <c r="CB15" s="11"/>
      <c r="CC15" s="33"/>
      <c r="CE15" s="11"/>
      <c r="CF15" s="33"/>
    </row>
    <row r="16" spans="1:96" x14ac:dyDescent="0.35">
      <c r="A16" s="7">
        <v>76738</v>
      </c>
      <c r="B16" s="7" t="s">
        <v>14</v>
      </c>
      <c r="E16" s="7">
        <f t="shared" si="2"/>
        <v>36</v>
      </c>
      <c r="F16" s="7">
        <f t="shared" si="0"/>
        <v>0</v>
      </c>
      <c r="G16" s="73">
        <f t="shared" si="1"/>
        <v>0</v>
      </c>
      <c r="H16" s="1"/>
      <c r="I16" s="9"/>
      <c r="K16" s="10"/>
      <c r="L16" s="8"/>
      <c r="O16" s="9"/>
      <c r="Q16" s="10"/>
      <c r="R16" s="9"/>
      <c r="T16" s="10"/>
      <c r="X16" s="15"/>
      <c r="Z16" s="10"/>
      <c r="AD16" s="15"/>
      <c r="AF16" s="10"/>
      <c r="AG16" s="15"/>
      <c r="AI16" s="10"/>
      <c r="AJ16" s="15"/>
      <c r="AL16" s="10"/>
      <c r="AP16" s="15"/>
      <c r="AR16" s="10"/>
      <c r="AS16" s="74"/>
      <c r="AT16" s="49"/>
      <c r="AU16" s="75"/>
      <c r="AV16" s="49"/>
      <c r="AW16" s="49"/>
      <c r="AX16" s="49"/>
      <c r="AY16" s="33"/>
      <c r="AZ16"/>
      <c r="BA16" s="11"/>
      <c r="BB16" s="33"/>
      <c r="BC16"/>
      <c r="BD16" s="11"/>
      <c r="BE16" s="33"/>
      <c r="BF16"/>
      <c r="BG16" s="11"/>
      <c r="BH16" s="33"/>
      <c r="BI16"/>
      <c r="BJ16" s="11"/>
      <c r="BK16" s="33"/>
      <c r="BL16"/>
      <c r="BM16" s="11"/>
      <c r="BN16" s="33"/>
      <c r="BO16"/>
      <c r="BP16" s="11"/>
      <c r="BQ16" s="33"/>
      <c r="BR16"/>
      <c r="BS16" s="11"/>
      <c r="BT16" s="33"/>
      <c r="BV16" s="11"/>
      <c r="BW16" s="33"/>
      <c r="BY16" s="11"/>
      <c r="BZ16" s="33"/>
      <c r="CB16" s="11"/>
      <c r="CC16" s="33"/>
      <c r="CE16" s="11"/>
      <c r="CF16" s="33"/>
    </row>
    <row r="17" spans="1:120" x14ac:dyDescent="0.35">
      <c r="A17" s="7">
        <v>79704</v>
      </c>
      <c r="B17" s="7" t="s">
        <v>15</v>
      </c>
      <c r="E17" s="7">
        <f t="shared" si="2"/>
        <v>36</v>
      </c>
      <c r="F17" s="7">
        <f t="shared" si="0"/>
        <v>0</v>
      </c>
      <c r="G17" s="73">
        <f t="shared" si="1"/>
        <v>0</v>
      </c>
      <c r="H17" s="1"/>
      <c r="I17" s="9"/>
      <c r="K17" s="10"/>
      <c r="L17" s="8"/>
      <c r="O17" s="9"/>
      <c r="Q17" s="10"/>
      <c r="R17" s="9"/>
      <c r="T17" s="10"/>
      <c r="X17" s="15"/>
      <c r="Z17" s="10"/>
      <c r="AD17" s="15"/>
      <c r="AF17" s="10"/>
      <c r="AG17" s="15"/>
      <c r="AI17" s="10"/>
      <c r="AJ17" s="15"/>
      <c r="AL17" s="10"/>
      <c r="AP17" s="15"/>
      <c r="AR17" s="10"/>
      <c r="AS17" s="74"/>
      <c r="AT17" s="49"/>
      <c r="AU17" s="75"/>
      <c r="AV17" s="49"/>
      <c r="AW17" s="49"/>
      <c r="AX17" s="49"/>
      <c r="AY17" s="33"/>
      <c r="AZ17"/>
      <c r="BA17" s="11"/>
      <c r="BB17" s="33"/>
      <c r="BC17"/>
      <c r="BD17" s="11"/>
      <c r="BE17" s="33"/>
      <c r="BF17"/>
      <c r="BG17" s="11"/>
      <c r="BH17" s="33"/>
      <c r="BI17"/>
      <c r="BJ17" s="11"/>
      <c r="BK17" s="33"/>
      <c r="BL17"/>
      <c r="BM17" s="11"/>
      <c r="BN17" s="33"/>
      <c r="BO17"/>
      <c r="BP17" s="11"/>
      <c r="BQ17" s="33"/>
      <c r="BR17"/>
      <c r="BS17" s="11"/>
      <c r="BT17" s="33"/>
      <c r="BV17" s="11"/>
      <c r="BW17" s="33"/>
      <c r="BY17" s="11"/>
      <c r="BZ17" s="33"/>
      <c r="CB17" s="11"/>
      <c r="CC17" s="33"/>
      <c r="CE17" s="11"/>
      <c r="CF17" s="33"/>
    </row>
    <row r="18" spans="1:120" x14ac:dyDescent="0.35">
      <c r="A18" s="7">
        <v>84057</v>
      </c>
      <c r="B18" s="7" t="s">
        <v>16</v>
      </c>
      <c r="E18" s="7">
        <f t="shared" si="2"/>
        <v>36</v>
      </c>
      <c r="F18" s="7">
        <f t="shared" si="0"/>
        <v>0</v>
      </c>
      <c r="G18" s="73">
        <f t="shared" si="1"/>
        <v>0</v>
      </c>
      <c r="H18" s="1"/>
      <c r="I18" s="9"/>
      <c r="K18" s="10"/>
      <c r="L18" s="8"/>
      <c r="O18" s="9"/>
      <c r="Q18" s="10"/>
      <c r="R18" s="9"/>
      <c r="T18" s="10"/>
      <c r="X18" s="15"/>
      <c r="Z18" s="10"/>
      <c r="AD18" s="15"/>
      <c r="AF18" s="10"/>
      <c r="AG18" s="15"/>
      <c r="AI18" s="10"/>
      <c r="AJ18" s="15"/>
      <c r="AL18" s="10"/>
      <c r="AP18" s="15"/>
      <c r="AR18" s="10"/>
      <c r="AS18" s="74"/>
      <c r="AT18" s="49"/>
      <c r="AU18" s="75"/>
      <c r="AV18" s="49"/>
      <c r="AW18" s="49"/>
      <c r="AX18" s="49"/>
      <c r="AY18" s="35"/>
      <c r="AZ18" s="34"/>
      <c r="BA18" s="37"/>
      <c r="BB18" s="35"/>
      <c r="BC18" s="34"/>
      <c r="BD18" s="36"/>
      <c r="BE18" s="35"/>
      <c r="BF18" s="34"/>
      <c r="BG18" s="37"/>
      <c r="BH18" s="35"/>
      <c r="BI18" s="34"/>
      <c r="BJ18" s="36"/>
      <c r="BK18" s="35"/>
      <c r="BL18" s="34"/>
      <c r="BM18" s="37"/>
      <c r="BN18" s="35"/>
      <c r="BO18" s="34"/>
      <c r="BP18" s="37"/>
      <c r="BQ18" s="35"/>
      <c r="BR18" s="34"/>
      <c r="BS18" s="37"/>
      <c r="BT18" s="35"/>
      <c r="BU18" s="34"/>
      <c r="BV18" s="37"/>
      <c r="BW18" s="35"/>
      <c r="BX18" s="34"/>
      <c r="BY18" s="37"/>
      <c r="BZ18" s="35"/>
      <c r="CA18" s="34"/>
      <c r="CB18" s="37"/>
      <c r="CC18" s="35"/>
      <c r="CD18" s="34"/>
      <c r="CE18" s="37"/>
      <c r="CF18" s="33"/>
    </row>
    <row r="19" spans="1:120" x14ac:dyDescent="0.35">
      <c r="A19" s="7">
        <v>84121</v>
      </c>
      <c r="B19" s="7" t="s">
        <v>17</v>
      </c>
      <c r="E19" s="7">
        <f t="shared" si="2"/>
        <v>36</v>
      </c>
      <c r="F19" s="87">
        <v>28</v>
      </c>
      <c r="G19" s="76">
        <f t="shared" si="1"/>
        <v>15.555555555555555</v>
      </c>
      <c r="H19" s="1"/>
      <c r="I19" s="136" t="s">
        <v>73</v>
      </c>
      <c r="J19" s="137"/>
      <c r="K19" s="138"/>
      <c r="L19" s="8">
        <v>6</v>
      </c>
      <c r="M19" s="8">
        <v>6</v>
      </c>
      <c r="N19" s="81">
        <v>5</v>
      </c>
      <c r="O19" s="9">
        <v>6</v>
      </c>
      <c r="P19" s="8">
        <v>6</v>
      </c>
      <c r="Q19" s="80">
        <v>4</v>
      </c>
      <c r="R19" s="9">
        <v>6</v>
      </c>
      <c r="S19" s="8">
        <v>6</v>
      </c>
      <c r="T19" s="50">
        <v>3</v>
      </c>
      <c r="U19" s="136" t="s">
        <v>73</v>
      </c>
      <c r="V19" s="137"/>
      <c r="W19" s="138"/>
      <c r="X19" s="9">
        <v>6</v>
      </c>
      <c r="Y19" s="8">
        <v>6</v>
      </c>
      <c r="Z19" s="80">
        <v>4</v>
      </c>
      <c r="AA19" s="8">
        <v>6</v>
      </c>
      <c r="AB19" s="8">
        <v>6</v>
      </c>
      <c r="AC19" s="81">
        <v>4</v>
      </c>
      <c r="AD19" s="9">
        <v>6</v>
      </c>
      <c r="AE19" s="8">
        <v>5</v>
      </c>
      <c r="AF19" s="50">
        <v>1</v>
      </c>
      <c r="AG19" s="9">
        <v>6</v>
      </c>
      <c r="AH19" s="8">
        <v>6</v>
      </c>
      <c r="AI19" s="80">
        <v>6</v>
      </c>
      <c r="AJ19" s="9">
        <v>6</v>
      </c>
      <c r="AK19" s="8">
        <v>6</v>
      </c>
      <c r="AL19" s="50">
        <v>3</v>
      </c>
      <c r="AM19" s="136" t="s">
        <v>73</v>
      </c>
      <c r="AN19" s="137"/>
      <c r="AO19" s="138"/>
      <c r="AP19" s="9">
        <v>6</v>
      </c>
      <c r="AQ19" s="8">
        <v>6</v>
      </c>
      <c r="AR19" s="80">
        <v>5</v>
      </c>
      <c r="AS19" s="82"/>
      <c r="AT19" s="83"/>
      <c r="AU19" s="84"/>
      <c r="AV19" s="83"/>
      <c r="AW19" s="83"/>
      <c r="AX19" s="83"/>
      <c r="AY19" s="82"/>
      <c r="AZ19" s="83"/>
      <c r="BA19" s="84"/>
      <c r="BB19" s="82"/>
      <c r="BC19" s="83"/>
      <c r="BD19" s="84"/>
      <c r="BE19" s="82"/>
      <c r="BF19" s="83"/>
      <c r="BG19" s="84"/>
      <c r="BH19" s="82"/>
      <c r="BI19" s="83"/>
      <c r="BJ19" s="84"/>
      <c r="BK19" s="82"/>
      <c r="BL19" s="83"/>
      <c r="BM19" s="84"/>
      <c r="BN19" s="82"/>
      <c r="BO19" s="83"/>
      <c r="BP19" s="84"/>
      <c r="BQ19" s="82"/>
      <c r="BR19" s="83"/>
      <c r="BS19" s="84"/>
      <c r="BT19" s="82"/>
      <c r="BU19" s="83"/>
      <c r="BV19" s="84"/>
      <c r="BW19" s="82"/>
      <c r="BX19" s="83"/>
      <c r="BY19" s="84"/>
      <c r="BZ19" s="82"/>
      <c r="CA19" s="83"/>
      <c r="CB19" s="84"/>
      <c r="CC19" s="82"/>
      <c r="CD19" s="83"/>
      <c r="CE19" s="84"/>
      <c r="CF19" s="82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</row>
    <row r="20" spans="1:120" x14ac:dyDescent="0.35">
      <c r="A20" s="7">
        <v>86997</v>
      </c>
      <c r="B20" s="7" t="s">
        <v>18</v>
      </c>
      <c r="E20" s="7">
        <f t="shared" si="2"/>
        <v>36</v>
      </c>
      <c r="F20" s="7">
        <v>27</v>
      </c>
      <c r="G20" s="76">
        <f t="shared" si="1"/>
        <v>15</v>
      </c>
      <c r="H20" s="1"/>
      <c r="I20" s="145" t="s">
        <v>77</v>
      </c>
      <c r="J20" s="146"/>
      <c r="K20" s="146"/>
      <c r="L20" s="146"/>
      <c r="M20" s="146"/>
      <c r="N20" s="147"/>
      <c r="O20" s="136" t="s">
        <v>75</v>
      </c>
      <c r="P20" s="137"/>
      <c r="Q20" s="137"/>
      <c r="R20" s="137"/>
      <c r="S20" s="137"/>
      <c r="T20" s="138"/>
      <c r="U20" s="1">
        <v>6</v>
      </c>
      <c r="V20" s="1">
        <v>6</v>
      </c>
      <c r="W20" s="77">
        <v>6</v>
      </c>
      <c r="X20" s="15">
        <v>6</v>
      </c>
      <c r="Y20" s="1">
        <v>6</v>
      </c>
      <c r="Z20" s="78">
        <v>4</v>
      </c>
      <c r="AA20" s="1">
        <v>6</v>
      </c>
      <c r="AB20" s="1">
        <v>6</v>
      </c>
      <c r="AC20" s="77">
        <v>3</v>
      </c>
      <c r="AD20" s="15">
        <v>6</v>
      </c>
      <c r="AE20" s="1">
        <v>6</v>
      </c>
      <c r="AF20" s="78">
        <v>2</v>
      </c>
      <c r="AG20" s="145" t="s">
        <v>77</v>
      </c>
      <c r="AH20" s="146"/>
      <c r="AI20" s="146"/>
      <c r="AJ20" s="146"/>
      <c r="AK20" s="146"/>
      <c r="AL20" s="147"/>
      <c r="AM20" s="1">
        <v>6</v>
      </c>
      <c r="AN20" s="1">
        <v>6</v>
      </c>
      <c r="AO20" s="77">
        <v>6</v>
      </c>
      <c r="AP20" s="15">
        <v>6</v>
      </c>
      <c r="AQ20" s="1">
        <v>6</v>
      </c>
      <c r="AR20" s="79">
        <v>6</v>
      </c>
      <c r="AS20" s="74"/>
      <c r="AT20" s="49"/>
      <c r="AU20" s="75"/>
      <c r="AV20" s="49"/>
      <c r="AW20" s="49"/>
      <c r="AX20" s="49"/>
      <c r="AY20" s="33"/>
      <c r="AZ20"/>
      <c r="BA20" s="11"/>
      <c r="BB20" s="33"/>
      <c r="BC20"/>
      <c r="BD20" s="11"/>
      <c r="BE20" s="33"/>
      <c r="BF20"/>
      <c r="BG20" s="11"/>
      <c r="BH20" s="33"/>
      <c r="BI20"/>
      <c r="BJ20" s="11"/>
      <c r="BK20" s="33"/>
      <c r="BL20"/>
      <c r="BM20" s="11"/>
      <c r="BN20" s="33"/>
      <c r="BO20"/>
      <c r="BP20" s="11"/>
      <c r="BQ20" s="33"/>
      <c r="BR20"/>
      <c r="BS20" s="11"/>
      <c r="BT20" s="33"/>
      <c r="BV20" s="11"/>
      <c r="BW20" s="33"/>
      <c r="BY20" s="11"/>
      <c r="BZ20" s="33"/>
      <c r="CB20" s="11"/>
      <c r="CC20" s="33"/>
      <c r="CE20" s="11"/>
      <c r="CF20" s="33"/>
    </row>
    <row r="21" spans="1:120" x14ac:dyDescent="0.35">
      <c r="A21" s="7">
        <v>87081</v>
      </c>
      <c r="B21" s="7" t="s">
        <v>19</v>
      </c>
      <c r="E21" s="7">
        <f t="shared" si="2"/>
        <v>36</v>
      </c>
      <c r="F21" s="7">
        <f t="shared" si="0"/>
        <v>0</v>
      </c>
      <c r="G21" s="73">
        <f t="shared" si="1"/>
        <v>0</v>
      </c>
      <c r="H21" s="1"/>
      <c r="I21" s="9"/>
      <c r="K21" s="10"/>
      <c r="L21" s="8"/>
      <c r="O21" s="9"/>
      <c r="Q21" s="10"/>
      <c r="R21" s="9"/>
      <c r="T21" s="10"/>
      <c r="X21" s="15"/>
      <c r="Z21" s="10"/>
      <c r="AD21" s="15"/>
      <c r="AF21" s="10"/>
      <c r="AG21" s="15"/>
      <c r="AI21" s="10"/>
      <c r="AJ21" s="15"/>
      <c r="AL21" s="10"/>
      <c r="AP21" s="15"/>
      <c r="AR21" s="10"/>
      <c r="AS21" s="74"/>
      <c r="AT21" s="49"/>
      <c r="AU21" s="75"/>
      <c r="AV21" s="49"/>
      <c r="AW21" s="49"/>
      <c r="AX21" s="49"/>
      <c r="AY21" s="33"/>
      <c r="AZ21"/>
      <c r="BA21" s="11"/>
      <c r="BB21" s="33"/>
      <c r="BC21"/>
      <c r="BD21" s="11"/>
      <c r="BE21" s="33"/>
      <c r="BF21"/>
      <c r="BG21" s="11"/>
      <c r="BH21" s="33"/>
      <c r="BI21"/>
      <c r="BJ21" s="11"/>
      <c r="BK21" s="33"/>
      <c r="BL21"/>
      <c r="BM21" s="11"/>
      <c r="BN21" s="33"/>
      <c r="BO21"/>
      <c r="BP21" s="11"/>
      <c r="BQ21" s="33"/>
      <c r="BR21"/>
      <c r="BS21" s="11"/>
      <c r="BT21" s="33"/>
      <c r="BV21" s="11"/>
      <c r="BW21" s="33"/>
      <c r="BY21" s="11"/>
      <c r="BZ21" s="33"/>
      <c r="CB21" s="11"/>
      <c r="CC21" s="33"/>
      <c r="CE21" s="11"/>
      <c r="CF21" s="33"/>
    </row>
    <row r="22" spans="1:120" x14ac:dyDescent="0.35">
      <c r="A22" s="7">
        <v>87111</v>
      </c>
      <c r="B22" s="7" t="s">
        <v>20</v>
      </c>
      <c r="E22" s="7">
        <f t="shared" si="2"/>
        <v>36</v>
      </c>
      <c r="F22" s="7">
        <f>(Q22+T22+W22+AC22+AI22+AO22)</f>
        <v>31</v>
      </c>
      <c r="G22" s="73">
        <f t="shared" si="1"/>
        <v>17.222222222222221</v>
      </c>
      <c r="H22" s="1"/>
      <c r="I22" s="145" t="s">
        <v>77</v>
      </c>
      <c r="J22" s="146"/>
      <c r="K22" s="146"/>
      <c r="L22" s="146"/>
      <c r="M22" s="146"/>
      <c r="N22" s="147"/>
      <c r="O22" s="9">
        <v>6</v>
      </c>
      <c r="P22" s="1">
        <v>6</v>
      </c>
      <c r="Q22" s="79">
        <v>6</v>
      </c>
      <c r="R22" s="9">
        <v>6</v>
      </c>
      <c r="S22" s="1">
        <v>6</v>
      </c>
      <c r="T22" s="79">
        <v>6</v>
      </c>
      <c r="U22" s="1">
        <v>6</v>
      </c>
      <c r="V22" s="1">
        <v>6</v>
      </c>
      <c r="W22" s="77">
        <v>6</v>
      </c>
      <c r="X22" s="15">
        <v>6</v>
      </c>
      <c r="Y22" s="1">
        <v>6</v>
      </c>
      <c r="Z22" s="10">
        <v>5</v>
      </c>
      <c r="AA22" s="1">
        <v>6</v>
      </c>
      <c r="AB22" s="1">
        <v>6</v>
      </c>
      <c r="AC22" s="77">
        <v>4</v>
      </c>
      <c r="AD22" s="15">
        <v>6</v>
      </c>
      <c r="AE22" s="1">
        <v>6</v>
      </c>
      <c r="AF22" s="10">
        <v>4</v>
      </c>
      <c r="AG22" s="15">
        <v>6</v>
      </c>
      <c r="AH22" s="1">
        <v>6</v>
      </c>
      <c r="AI22" s="79">
        <v>5</v>
      </c>
      <c r="AJ22" s="15">
        <v>6</v>
      </c>
      <c r="AK22" s="1">
        <v>6</v>
      </c>
      <c r="AL22" s="10">
        <v>5</v>
      </c>
      <c r="AM22" s="1">
        <v>6</v>
      </c>
      <c r="AN22" s="1">
        <v>6</v>
      </c>
      <c r="AO22" s="77">
        <v>4</v>
      </c>
      <c r="AP22" s="15">
        <v>6</v>
      </c>
      <c r="AQ22" s="1">
        <v>6</v>
      </c>
      <c r="AR22" s="10">
        <v>3</v>
      </c>
      <c r="AS22" s="74"/>
      <c r="AT22" s="49"/>
      <c r="AU22" s="75"/>
      <c r="AV22" s="49"/>
      <c r="AW22" s="49"/>
      <c r="AX22" s="49"/>
      <c r="AY22" s="33"/>
      <c r="AZ22"/>
      <c r="BA22" s="11"/>
      <c r="BB22" s="33"/>
      <c r="BC22"/>
      <c r="BD22" s="11"/>
      <c r="BE22" s="33"/>
      <c r="BF22"/>
      <c r="BG22" s="11"/>
      <c r="BH22" s="33"/>
      <c r="BI22"/>
      <c r="BJ22" s="11"/>
      <c r="BK22" s="33"/>
      <c r="BL22"/>
      <c r="BM22" s="11"/>
      <c r="BN22" s="33"/>
      <c r="BO22"/>
      <c r="BP22" s="11"/>
      <c r="BQ22" s="33"/>
      <c r="BR22"/>
      <c r="BS22" s="11"/>
      <c r="BT22" s="33"/>
      <c r="BV22" s="11"/>
      <c r="BW22" s="33"/>
      <c r="BY22" s="11"/>
      <c r="BZ22" s="33"/>
      <c r="CB22" s="11"/>
      <c r="CC22" s="33"/>
      <c r="CE22" s="11"/>
      <c r="CF22" s="33"/>
    </row>
    <row r="23" spans="1:120" x14ac:dyDescent="0.35">
      <c r="A23" s="7">
        <v>87207</v>
      </c>
      <c r="B23" s="7" t="s">
        <v>21</v>
      </c>
      <c r="E23" s="7">
        <f t="shared" si="2"/>
        <v>36</v>
      </c>
      <c r="F23" s="7">
        <v>30</v>
      </c>
      <c r="G23" s="76">
        <f t="shared" si="1"/>
        <v>16.666666666666668</v>
      </c>
      <c r="H23" s="1"/>
      <c r="I23" s="9">
        <v>6</v>
      </c>
      <c r="J23" s="26">
        <v>6</v>
      </c>
      <c r="K23" s="50">
        <v>4</v>
      </c>
      <c r="L23" s="8">
        <v>6</v>
      </c>
      <c r="M23" s="26">
        <v>6</v>
      </c>
      <c r="N23" s="62">
        <v>5</v>
      </c>
      <c r="O23" s="26">
        <v>6</v>
      </c>
      <c r="P23" s="26">
        <v>6</v>
      </c>
      <c r="Q23" s="71">
        <v>5</v>
      </c>
      <c r="R23" s="9">
        <v>6</v>
      </c>
      <c r="S23" s="26">
        <v>6</v>
      </c>
      <c r="T23" s="80">
        <v>5</v>
      </c>
      <c r="U23" s="26">
        <v>6</v>
      </c>
      <c r="V23" s="26">
        <v>6</v>
      </c>
      <c r="W23" s="62">
        <v>6</v>
      </c>
      <c r="X23" s="26">
        <v>6</v>
      </c>
      <c r="Y23" s="26">
        <v>6</v>
      </c>
      <c r="Z23" s="71">
        <v>5</v>
      </c>
      <c r="AA23" s="8">
        <v>6</v>
      </c>
      <c r="AB23" s="8">
        <v>6</v>
      </c>
      <c r="AC23" s="81">
        <v>4</v>
      </c>
      <c r="AD23" s="136" t="s">
        <v>73</v>
      </c>
      <c r="AE23" s="137"/>
      <c r="AF23" s="138"/>
      <c r="AG23" s="145" t="s">
        <v>77</v>
      </c>
      <c r="AH23" s="146"/>
      <c r="AI23" s="146"/>
      <c r="AJ23" s="146"/>
      <c r="AK23" s="146"/>
      <c r="AL23" s="147"/>
      <c r="AM23" s="145" t="s">
        <v>77</v>
      </c>
      <c r="AN23" s="146"/>
      <c r="AO23" s="146"/>
      <c r="AP23" s="146"/>
      <c r="AQ23" s="146"/>
      <c r="AR23" s="147"/>
      <c r="AS23" s="74"/>
      <c r="AT23" s="49"/>
      <c r="AU23" s="75"/>
      <c r="AV23" s="49"/>
      <c r="AW23" s="49"/>
      <c r="AX23" s="49"/>
      <c r="AY23" s="33"/>
      <c r="AZ23"/>
      <c r="BA23" s="11"/>
      <c r="BB23" s="33"/>
      <c r="BC23"/>
      <c r="BD23" s="11"/>
      <c r="BE23" s="33"/>
      <c r="BF23"/>
      <c r="BG23" s="11"/>
      <c r="BH23" s="33"/>
      <c r="BI23"/>
      <c r="BJ23" s="11"/>
      <c r="BK23" s="33"/>
      <c r="BL23"/>
      <c r="BM23" s="11"/>
      <c r="BN23" s="33"/>
      <c r="BO23"/>
      <c r="BP23" s="11"/>
      <c r="BQ23" s="33"/>
      <c r="BR23"/>
      <c r="BS23" s="11"/>
      <c r="BT23" s="33"/>
      <c r="BV23" s="11"/>
      <c r="BW23" s="33"/>
      <c r="BY23" s="11"/>
      <c r="BZ23" s="33"/>
      <c r="CB23" s="11"/>
      <c r="CC23" s="33"/>
      <c r="CE23" s="11"/>
      <c r="CF23" s="33"/>
    </row>
    <row r="24" spans="1:120" x14ac:dyDescent="0.35">
      <c r="A24" s="7">
        <v>90005</v>
      </c>
      <c r="B24" s="7" t="s">
        <v>22</v>
      </c>
      <c r="E24" s="7">
        <f>+$E$7</f>
        <v>36</v>
      </c>
      <c r="F24" s="7">
        <v>36</v>
      </c>
      <c r="G24" s="76">
        <f t="shared" si="1"/>
        <v>20</v>
      </c>
      <c r="H24" s="1"/>
      <c r="I24" s="9">
        <v>6</v>
      </c>
      <c r="J24" s="1">
        <v>6</v>
      </c>
      <c r="K24" s="62">
        <v>6</v>
      </c>
      <c r="L24" s="8">
        <v>6</v>
      </c>
      <c r="M24" s="1">
        <v>6</v>
      </c>
      <c r="N24" s="1">
        <v>6</v>
      </c>
      <c r="O24" s="9">
        <v>6</v>
      </c>
      <c r="P24" s="1">
        <v>6</v>
      </c>
      <c r="Q24" s="10">
        <v>5</v>
      </c>
      <c r="R24" s="9">
        <v>6</v>
      </c>
      <c r="S24" s="1">
        <v>6</v>
      </c>
      <c r="T24" s="62">
        <v>6</v>
      </c>
      <c r="U24" s="1">
        <v>6</v>
      </c>
      <c r="V24" s="1">
        <v>6</v>
      </c>
      <c r="W24" s="62">
        <v>6</v>
      </c>
      <c r="X24" s="15">
        <v>6</v>
      </c>
      <c r="Y24" s="1">
        <v>6</v>
      </c>
      <c r="Z24" s="10">
        <v>6</v>
      </c>
      <c r="AA24" s="1">
        <v>6</v>
      </c>
      <c r="AB24" s="1">
        <v>6</v>
      </c>
      <c r="AC24" s="1">
        <v>5</v>
      </c>
      <c r="AD24" s="15">
        <v>6</v>
      </c>
      <c r="AE24" s="1">
        <v>6</v>
      </c>
      <c r="AF24" s="62">
        <v>6</v>
      </c>
      <c r="AG24" s="15">
        <v>6</v>
      </c>
      <c r="AH24" s="1">
        <v>6</v>
      </c>
      <c r="AI24" s="62">
        <v>6</v>
      </c>
      <c r="AJ24" s="15">
        <v>6</v>
      </c>
      <c r="AK24" s="1">
        <v>6</v>
      </c>
      <c r="AL24" s="10">
        <v>5</v>
      </c>
      <c r="AM24" s="1">
        <v>6</v>
      </c>
      <c r="AN24" s="1">
        <v>6</v>
      </c>
      <c r="AO24" s="62">
        <v>6</v>
      </c>
      <c r="AP24" s="15">
        <v>6</v>
      </c>
      <c r="AQ24" s="1">
        <v>6</v>
      </c>
      <c r="AR24" s="10">
        <v>6</v>
      </c>
      <c r="AS24" s="82"/>
      <c r="AT24" s="83"/>
      <c r="AU24" s="84"/>
      <c r="AV24" s="83"/>
      <c r="AW24" s="83"/>
      <c r="AX24" s="83"/>
      <c r="AY24" s="33"/>
      <c r="AZ24"/>
      <c r="BA24" s="11"/>
      <c r="BB24" s="33"/>
      <c r="BC24"/>
      <c r="BD24" s="11"/>
      <c r="BE24" s="33"/>
      <c r="BF24"/>
      <c r="BG24" s="11"/>
      <c r="BH24" s="33"/>
      <c r="BI24"/>
      <c r="BJ24" s="11"/>
      <c r="BK24" s="33"/>
      <c r="BL24"/>
      <c r="BM24" s="11"/>
      <c r="BN24" s="33"/>
      <c r="BO24"/>
      <c r="BP24" s="11"/>
      <c r="BQ24" s="33"/>
      <c r="BR24"/>
      <c r="BS24" s="11"/>
      <c r="BT24" s="33"/>
      <c r="BV24" s="11"/>
      <c r="BW24" s="33"/>
      <c r="BY24" s="11"/>
      <c r="BZ24" s="33"/>
      <c r="CB24" s="11"/>
      <c r="CC24" s="33"/>
      <c r="CE24" s="11"/>
      <c r="CF24" s="33"/>
    </row>
    <row r="25" spans="1:120" x14ac:dyDescent="0.35">
      <c r="A25" s="7">
        <v>90029</v>
      </c>
      <c r="B25" s="7" t="s">
        <v>23</v>
      </c>
      <c r="E25" s="7">
        <f t="shared" si="2"/>
        <v>36</v>
      </c>
      <c r="F25" s="7">
        <f>(K25+Q25+T25+AC25+AL25+AR25)</f>
        <v>29</v>
      </c>
      <c r="G25" s="76">
        <f t="shared" si="1"/>
        <v>16.111111111111111</v>
      </c>
      <c r="H25" s="1"/>
      <c r="I25" s="9">
        <v>6</v>
      </c>
      <c r="J25">
        <v>6</v>
      </c>
      <c r="K25" s="85">
        <v>5</v>
      </c>
      <c r="L25" s="136" t="s">
        <v>73</v>
      </c>
      <c r="M25" s="137"/>
      <c r="N25" s="138"/>
      <c r="O25" s="9">
        <v>6</v>
      </c>
      <c r="P25">
        <v>6</v>
      </c>
      <c r="Q25" s="85">
        <v>5</v>
      </c>
      <c r="R25" s="9">
        <v>6</v>
      </c>
      <c r="S25">
        <v>6</v>
      </c>
      <c r="T25" s="85">
        <v>4</v>
      </c>
      <c r="U25" s="145" t="s">
        <v>77</v>
      </c>
      <c r="V25" s="146"/>
      <c r="W25" s="146"/>
      <c r="X25" s="146"/>
      <c r="Y25" s="146"/>
      <c r="Z25" s="147"/>
      <c r="AA25">
        <v>6</v>
      </c>
      <c r="AB25">
        <v>6</v>
      </c>
      <c r="AC25" s="86">
        <v>5</v>
      </c>
      <c r="AD25" s="136" t="s">
        <v>73</v>
      </c>
      <c r="AE25" s="137"/>
      <c r="AF25" s="138"/>
      <c r="AG25" s="136" t="s">
        <v>73</v>
      </c>
      <c r="AH25" s="137"/>
      <c r="AI25" s="138"/>
      <c r="AJ25" s="33">
        <v>6</v>
      </c>
      <c r="AK25">
        <v>6</v>
      </c>
      <c r="AL25" s="85">
        <v>4</v>
      </c>
      <c r="AM25">
        <v>6</v>
      </c>
      <c r="AN25">
        <v>6</v>
      </c>
      <c r="AO25">
        <v>3</v>
      </c>
      <c r="AP25" s="33">
        <v>6</v>
      </c>
      <c r="AQ25">
        <v>6</v>
      </c>
      <c r="AR25" s="85">
        <v>6</v>
      </c>
      <c r="AS25" s="82"/>
      <c r="AT25" s="83"/>
      <c r="AU25" s="84"/>
      <c r="AV25" s="83"/>
      <c r="AW25" s="83"/>
      <c r="AX25" s="83"/>
      <c r="AY25" s="33"/>
      <c r="AZ25"/>
      <c r="BA25" s="11"/>
      <c r="BB25" s="33"/>
      <c r="BC25"/>
      <c r="BD25" s="11"/>
      <c r="BE25" s="33"/>
      <c r="BF25"/>
      <c r="BG25" s="11"/>
      <c r="BH25" s="33"/>
      <c r="BI25"/>
      <c r="BJ25" s="11"/>
      <c r="BK25" s="33"/>
      <c r="BL25"/>
      <c r="BM25" s="11"/>
      <c r="BN25" s="33"/>
      <c r="BO25"/>
      <c r="BP25" s="11"/>
      <c r="BQ25" s="33"/>
      <c r="BR25"/>
      <c r="BS25" s="11"/>
      <c r="BT25" s="33"/>
      <c r="BV25" s="11"/>
      <c r="BW25" s="33"/>
      <c r="BY25" s="11"/>
      <c r="BZ25" s="33"/>
      <c r="CB25" s="11"/>
      <c r="CC25" s="33"/>
      <c r="CE25" s="11"/>
      <c r="CF25" s="33"/>
    </row>
    <row r="26" spans="1:120" x14ac:dyDescent="0.35">
      <c r="A26" s="7">
        <v>90052</v>
      </c>
      <c r="B26" s="7" t="s">
        <v>24</v>
      </c>
      <c r="E26" s="7">
        <f t="shared" si="2"/>
        <v>36</v>
      </c>
      <c r="F26" s="7">
        <v>24</v>
      </c>
      <c r="G26" s="76">
        <f t="shared" si="1"/>
        <v>13.333333333333334</v>
      </c>
      <c r="H26" s="1"/>
      <c r="I26" s="9">
        <v>6</v>
      </c>
      <c r="J26" s="1">
        <v>6</v>
      </c>
      <c r="K26" s="79">
        <v>5</v>
      </c>
      <c r="L26" s="8">
        <v>6</v>
      </c>
      <c r="M26" s="1">
        <v>6</v>
      </c>
      <c r="N26" s="1">
        <v>5</v>
      </c>
      <c r="O26" s="9">
        <v>6</v>
      </c>
      <c r="P26" s="1">
        <v>6</v>
      </c>
      <c r="Q26" s="10">
        <v>2</v>
      </c>
      <c r="R26" s="9">
        <v>6</v>
      </c>
      <c r="S26" s="1">
        <v>6</v>
      </c>
      <c r="T26" s="79">
        <v>4</v>
      </c>
      <c r="U26" s="1">
        <v>6</v>
      </c>
      <c r="V26" s="1">
        <v>6</v>
      </c>
      <c r="W26" s="77">
        <v>4</v>
      </c>
      <c r="X26" s="15">
        <v>6</v>
      </c>
      <c r="Y26" s="1">
        <v>3</v>
      </c>
      <c r="Z26" s="10">
        <v>1</v>
      </c>
      <c r="AA26" s="136" t="s">
        <v>73</v>
      </c>
      <c r="AB26" s="137"/>
      <c r="AC26" s="138"/>
      <c r="AD26" s="15">
        <v>6</v>
      </c>
      <c r="AE26" s="1">
        <v>6</v>
      </c>
      <c r="AF26" s="79">
        <v>3</v>
      </c>
      <c r="AG26" s="15">
        <v>6</v>
      </c>
      <c r="AH26" s="1">
        <v>6</v>
      </c>
      <c r="AI26" s="79">
        <v>4</v>
      </c>
      <c r="AJ26" s="15">
        <v>6</v>
      </c>
      <c r="AK26" s="1">
        <v>4</v>
      </c>
      <c r="AL26" s="10">
        <v>2</v>
      </c>
      <c r="AM26" s="1">
        <v>6</v>
      </c>
      <c r="AN26" s="1">
        <v>6</v>
      </c>
      <c r="AO26" s="77">
        <v>4</v>
      </c>
      <c r="AP26" s="136" t="s">
        <v>73</v>
      </c>
      <c r="AQ26" s="137"/>
      <c r="AR26" s="138"/>
      <c r="AS26" s="74"/>
      <c r="AT26" s="49"/>
      <c r="AU26" s="75"/>
      <c r="AV26" s="49"/>
      <c r="AW26" s="49"/>
      <c r="AX26" s="49"/>
      <c r="AY26" s="18"/>
      <c r="AZ26" s="16"/>
      <c r="BA26" s="19"/>
      <c r="BB26" s="18"/>
      <c r="BC26" s="16"/>
      <c r="BD26" s="19"/>
      <c r="BE26" s="18"/>
      <c r="BF26" s="16"/>
      <c r="BG26" s="19"/>
      <c r="BH26" s="18"/>
      <c r="BI26" s="16"/>
      <c r="BJ26" s="19"/>
      <c r="BK26" s="18"/>
      <c r="BL26" s="16"/>
      <c r="BM26" s="19"/>
      <c r="BN26" s="18"/>
      <c r="BO26" s="16"/>
      <c r="BP26" s="19"/>
      <c r="BQ26" s="18"/>
      <c r="BR26" s="16"/>
      <c r="BS26" s="19"/>
      <c r="BT26" s="18"/>
      <c r="BU26" s="16"/>
      <c r="BV26" s="19"/>
      <c r="BW26" s="18"/>
      <c r="BX26" s="16"/>
      <c r="BY26" s="19"/>
      <c r="BZ26" s="18"/>
      <c r="CA26" s="16"/>
      <c r="CB26" s="19"/>
      <c r="CC26" s="18"/>
      <c r="CD26" s="16"/>
      <c r="CE26" s="19"/>
      <c r="CF26" s="38"/>
      <c r="CG26" s="39"/>
      <c r="CH26" s="39"/>
      <c r="CI26" s="39"/>
      <c r="CJ26" s="39"/>
      <c r="CK26" s="39"/>
    </row>
    <row r="27" spans="1:120" x14ac:dyDescent="0.35">
      <c r="A27" s="7">
        <v>90073</v>
      </c>
      <c r="B27" s="7" t="s">
        <v>25</v>
      </c>
      <c r="E27" s="7">
        <f t="shared" si="2"/>
        <v>36</v>
      </c>
      <c r="F27" s="7">
        <f>(K27+Q27+T27+Z27+AO27+J22+AR27)</f>
        <v>26</v>
      </c>
      <c r="G27" s="76">
        <f t="shared" si="1"/>
        <v>14.444444444444445</v>
      </c>
      <c r="H27" s="1"/>
      <c r="I27" s="9">
        <v>6</v>
      </c>
      <c r="J27">
        <v>6</v>
      </c>
      <c r="K27" s="85">
        <v>4</v>
      </c>
      <c r="L27" s="136" t="s">
        <v>73</v>
      </c>
      <c r="M27" s="137"/>
      <c r="N27" s="138"/>
      <c r="O27" s="9">
        <v>6</v>
      </c>
      <c r="P27">
        <v>6</v>
      </c>
      <c r="Q27" s="85">
        <v>4</v>
      </c>
      <c r="R27" s="9">
        <v>6</v>
      </c>
      <c r="S27">
        <v>6</v>
      </c>
      <c r="T27" s="85">
        <v>4</v>
      </c>
      <c r="U27" s="136" t="s">
        <v>73</v>
      </c>
      <c r="V27" s="137"/>
      <c r="W27" s="138"/>
      <c r="X27" s="33">
        <v>6</v>
      </c>
      <c r="Y27">
        <v>6</v>
      </c>
      <c r="Z27" s="85">
        <v>5</v>
      </c>
      <c r="AA27" s="145" t="s">
        <v>77</v>
      </c>
      <c r="AB27" s="146"/>
      <c r="AC27" s="146"/>
      <c r="AD27" s="146"/>
      <c r="AE27" s="146"/>
      <c r="AF27" s="147"/>
      <c r="AG27" s="145" t="s">
        <v>77</v>
      </c>
      <c r="AH27" s="146"/>
      <c r="AI27" s="146"/>
      <c r="AJ27" s="146"/>
      <c r="AK27" s="146"/>
      <c r="AL27" s="147"/>
      <c r="AM27">
        <v>6</v>
      </c>
      <c r="AN27">
        <v>6</v>
      </c>
      <c r="AO27" s="86">
        <v>3</v>
      </c>
      <c r="AP27" s="33">
        <v>6</v>
      </c>
      <c r="AQ27">
        <v>6</v>
      </c>
      <c r="AR27" s="85">
        <v>6</v>
      </c>
      <c r="AS27" s="82"/>
      <c r="AT27" s="83"/>
      <c r="AU27" s="84"/>
      <c r="AV27" s="83"/>
      <c r="AW27" s="83"/>
      <c r="AX27" s="83"/>
      <c r="AY27" s="33"/>
      <c r="AZ27"/>
      <c r="BA27" s="11"/>
      <c r="BB27" s="33"/>
      <c r="BC27"/>
      <c r="BD27" s="11"/>
      <c r="BE27" s="40"/>
      <c r="BF27"/>
      <c r="BG27" s="11"/>
      <c r="BH27" s="33"/>
      <c r="BI27"/>
      <c r="BJ27" s="11"/>
      <c r="BK27" s="33"/>
      <c r="BL27"/>
      <c r="BM27" s="11"/>
      <c r="BN27" s="33"/>
      <c r="BO27"/>
      <c r="BP27" s="11"/>
      <c r="BQ27" s="33"/>
      <c r="BR27"/>
      <c r="BS27" s="11"/>
      <c r="BT27" s="33"/>
      <c r="BV27" s="11"/>
      <c r="BW27" s="33"/>
      <c r="BY27" s="11"/>
      <c r="BZ27" s="33"/>
      <c r="CB27" s="11"/>
      <c r="CC27" s="33"/>
      <c r="CE27" s="11"/>
      <c r="CF27" s="33"/>
    </row>
    <row r="28" spans="1:120" x14ac:dyDescent="0.35">
      <c r="A28" s="7">
        <v>90096</v>
      </c>
      <c r="B28" s="7" t="s">
        <v>26</v>
      </c>
      <c r="E28" s="7">
        <f t="shared" si="2"/>
        <v>36</v>
      </c>
      <c r="F28" s="87">
        <f>K28+Q28+W28+AF28+AL28+AO28</f>
        <v>22</v>
      </c>
      <c r="G28" s="76">
        <f t="shared" si="1"/>
        <v>12.222222222222221</v>
      </c>
      <c r="H28" s="1"/>
      <c r="I28" s="9">
        <v>6</v>
      </c>
      <c r="J28" s="26">
        <v>6</v>
      </c>
      <c r="K28" s="62">
        <v>5</v>
      </c>
      <c r="L28" s="136" t="s">
        <v>73</v>
      </c>
      <c r="M28" s="137"/>
      <c r="N28" s="138"/>
      <c r="O28" s="9">
        <v>6</v>
      </c>
      <c r="P28" s="26">
        <v>5</v>
      </c>
      <c r="Q28" s="62">
        <v>5</v>
      </c>
      <c r="R28" s="136" t="s">
        <v>73</v>
      </c>
      <c r="S28" s="137"/>
      <c r="T28" s="138"/>
      <c r="U28" s="9">
        <v>6</v>
      </c>
      <c r="V28" s="26">
        <v>6</v>
      </c>
      <c r="W28" s="62">
        <v>4</v>
      </c>
      <c r="X28" s="136" t="s">
        <v>73</v>
      </c>
      <c r="Y28" s="137"/>
      <c r="Z28" s="138"/>
      <c r="AA28" s="136" t="s">
        <v>73</v>
      </c>
      <c r="AB28" s="137"/>
      <c r="AC28" s="138"/>
      <c r="AD28" s="9">
        <v>6</v>
      </c>
      <c r="AE28" s="26">
        <v>5</v>
      </c>
      <c r="AF28" s="62">
        <v>1</v>
      </c>
      <c r="AG28" s="9">
        <v>6</v>
      </c>
      <c r="AH28" s="26">
        <v>6</v>
      </c>
      <c r="AI28" s="26">
        <v>2</v>
      </c>
      <c r="AJ28" s="9">
        <v>6</v>
      </c>
      <c r="AK28" s="26">
        <v>6</v>
      </c>
      <c r="AL28" s="62">
        <v>3</v>
      </c>
      <c r="AM28" s="9">
        <v>6</v>
      </c>
      <c r="AN28" s="26">
        <v>6</v>
      </c>
      <c r="AO28" s="62">
        <v>4</v>
      </c>
      <c r="AP28" s="9">
        <v>6</v>
      </c>
      <c r="AQ28" s="26">
        <v>6</v>
      </c>
      <c r="AR28" s="26">
        <v>2</v>
      </c>
      <c r="AS28" s="82"/>
      <c r="AT28" s="83"/>
      <c r="AU28" s="84"/>
      <c r="AV28" s="83"/>
      <c r="AW28" s="83"/>
      <c r="AX28" s="83"/>
      <c r="AY28" s="33"/>
      <c r="AZ28"/>
      <c r="BA28" s="11"/>
      <c r="BB28" s="33"/>
      <c r="BC28"/>
      <c r="BD28" s="11"/>
      <c r="BE28" s="33"/>
      <c r="BF28"/>
      <c r="BG28" s="11"/>
      <c r="BH28" s="33"/>
      <c r="BI28"/>
      <c r="BJ28" s="11"/>
      <c r="BK28" s="33"/>
      <c r="BL28"/>
      <c r="BM28" s="11"/>
      <c r="BN28" s="33"/>
      <c r="BO28"/>
      <c r="BP28" s="11"/>
      <c r="BQ28" s="33"/>
      <c r="BR28"/>
      <c r="BS28" s="11"/>
      <c r="BT28" s="33"/>
      <c r="BV28" s="11"/>
      <c r="BW28" s="33"/>
      <c r="BY28" s="11"/>
      <c r="BZ28" s="33"/>
      <c r="CB28" s="11"/>
      <c r="CC28" s="33"/>
      <c r="CE28" s="11"/>
      <c r="CF28" s="33"/>
    </row>
    <row r="29" spans="1:120" x14ac:dyDescent="0.35">
      <c r="A29" s="7">
        <v>90121</v>
      </c>
      <c r="B29" s="7" t="s">
        <v>27</v>
      </c>
      <c r="E29" s="7">
        <f t="shared" si="2"/>
        <v>36</v>
      </c>
      <c r="F29" s="87">
        <f>K29+T29+W29+AF29+AI29+AO29</f>
        <v>33</v>
      </c>
      <c r="G29" s="76">
        <f t="shared" si="1"/>
        <v>18.333333333333332</v>
      </c>
      <c r="H29" s="1"/>
      <c r="I29" s="9">
        <v>6</v>
      </c>
      <c r="J29" s="1">
        <v>6</v>
      </c>
      <c r="K29" s="62">
        <v>5</v>
      </c>
      <c r="L29" s="8">
        <v>6</v>
      </c>
      <c r="M29" s="1">
        <v>6</v>
      </c>
      <c r="N29" s="1">
        <v>5</v>
      </c>
      <c r="O29" s="9">
        <v>6</v>
      </c>
      <c r="P29" s="1">
        <v>6</v>
      </c>
      <c r="Q29" s="10">
        <v>4</v>
      </c>
      <c r="R29" s="9">
        <v>6</v>
      </c>
      <c r="S29" s="1">
        <v>6</v>
      </c>
      <c r="T29" s="62">
        <v>5</v>
      </c>
      <c r="U29" s="1">
        <v>6</v>
      </c>
      <c r="V29" s="1">
        <v>6</v>
      </c>
      <c r="W29" s="62">
        <v>6</v>
      </c>
      <c r="X29" s="15">
        <v>6</v>
      </c>
      <c r="Y29" s="1">
        <v>6</v>
      </c>
      <c r="Z29" s="10">
        <v>6</v>
      </c>
      <c r="AA29" s="1">
        <v>6</v>
      </c>
      <c r="AB29" s="1">
        <v>6</v>
      </c>
      <c r="AC29" s="1">
        <v>4</v>
      </c>
      <c r="AD29" s="15">
        <v>6</v>
      </c>
      <c r="AE29" s="1">
        <v>6</v>
      </c>
      <c r="AF29" s="66">
        <v>5</v>
      </c>
      <c r="AG29" s="15">
        <v>6</v>
      </c>
      <c r="AH29" s="1">
        <v>6</v>
      </c>
      <c r="AI29" s="62">
        <v>6</v>
      </c>
      <c r="AJ29" s="15">
        <v>6</v>
      </c>
      <c r="AK29" s="1">
        <v>6</v>
      </c>
      <c r="AL29" s="10">
        <v>4</v>
      </c>
      <c r="AM29" s="1">
        <v>6</v>
      </c>
      <c r="AN29" s="1">
        <v>6</v>
      </c>
      <c r="AO29" s="62">
        <v>6</v>
      </c>
      <c r="AP29" s="15">
        <v>6</v>
      </c>
      <c r="AQ29" s="1">
        <v>6</v>
      </c>
      <c r="AR29" s="10">
        <v>6</v>
      </c>
      <c r="AS29" s="82"/>
      <c r="AT29" s="83"/>
      <c r="AU29" s="84"/>
      <c r="AV29" s="83"/>
      <c r="AW29" s="83"/>
      <c r="AX29" s="83"/>
      <c r="AY29" s="18"/>
      <c r="AZ29" s="16"/>
      <c r="BA29" s="19"/>
      <c r="BB29" s="18"/>
      <c r="BC29" s="16"/>
      <c r="BD29" s="19"/>
      <c r="BE29" s="18"/>
      <c r="BF29" s="16"/>
      <c r="BG29" s="19"/>
      <c r="BH29" s="18"/>
      <c r="BI29" s="16"/>
      <c r="BJ29" s="19"/>
      <c r="BK29" s="18"/>
      <c r="BL29" s="16"/>
      <c r="BM29" s="19"/>
      <c r="BN29" s="18"/>
      <c r="BO29" s="16"/>
      <c r="BP29" s="19"/>
      <c r="BQ29" s="18"/>
      <c r="BR29" s="16"/>
      <c r="BS29" s="19"/>
      <c r="BT29" s="18"/>
      <c r="BU29" s="16"/>
      <c r="BV29" s="19"/>
      <c r="BW29" s="18"/>
      <c r="BX29" s="16"/>
      <c r="BY29" s="19"/>
      <c r="BZ29" s="18"/>
      <c r="CA29" s="16"/>
      <c r="CB29" s="19"/>
      <c r="CC29" s="18"/>
      <c r="CD29" s="16"/>
      <c r="CE29" s="19"/>
      <c r="CF29" s="33"/>
    </row>
    <row r="30" spans="1:120" x14ac:dyDescent="0.35">
      <c r="A30" s="7">
        <v>90158</v>
      </c>
      <c r="B30" s="7" t="s">
        <v>28</v>
      </c>
      <c r="E30" s="7">
        <f t="shared" si="2"/>
        <v>36</v>
      </c>
      <c r="F30" s="7">
        <f>(I30+L30+O30+R30+U30+X30+AA30+AD30+AG30+AJ30+AM30+AP30+AS30+AV30+AY30+BB30+BE30+BH30+BK30+BN30+BQ30+BT30+BW30+BZ30+CC30+CF30)</f>
        <v>0</v>
      </c>
      <c r="G30" s="73">
        <f t="shared" si="1"/>
        <v>0</v>
      </c>
      <c r="H30" s="1"/>
      <c r="I30" s="9"/>
      <c r="K30" s="10"/>
      <c r="L30" s="8"/>
      <c r="O30" s="9"/>
      <c r="Q30" s="10"/>
      <c r="R30" s="9"/>
      <c r="T30" s="10"/>
      <c r="X30" s="15"/>
      <c r="Z30" s="10"/>
      <c r="AD30" s="15"/>
      <c r="AF30" s="10"/>
      <c r="AG30" s="15"/>
      <c r="AI30" s="10"/>
      <c r="AJ30" s="15"/>
      <c r="AL30" s="10"/>
      <c r="AP30" s="15"/>
      <c r="AR30" s="10"/>
      <c r="AS30" s="74"/>
      <c r="AT30" s="49"/>
      <c r="AU30" s="75"/>
      <c r="AV30" s="49"/>
      <c r="AW30" s="49"/>
      <c r="AX30" s="49"/>
      <c r="AY30" s="42"/>
      <c r="AZ30"/>
      <c r="BA30" s="41"/>
      <c r="BB30" s="42"/>
      <c r="BC30"/>
      <c r="BD30" s="41"/>
      <c r="BE30" s="42"/>
      <c r="BF30"/>
      <c r="BG30" s="41"/>
      <c r="BH30" s="42"/>
      <c r="BI30"/>
      <c r="BJ30" s="41"/>
      <c r="BK30" s="42"/>
      <c r="BL30"/>
      <c r="BM30" s="41"/>
      <c r="BN30" s="42"/>
      <c r="BO30"/>
      <c r="BP30" s="41"/>
      <c r="BQ30" s="42"/>
      <c r="BR30"/>
      <c r="BS30" s="41"/>
      <c r="BT30" s="42"/>
      <c r="BV30" s="41"/>
      <c r="BW30" s="42"/>
      <c r="BY30" s="41"/>
      <c r="BZ30" s="42"/>
      <c r="CB30" s="41"/>
      <c r="CC30" s="42"/>
      <c r="CE30" s="41"/>
      <c r="CF30" s="42"/>
    </row>
    <row r="31" spans="1:120" x14ac:dyDescent="0.35">
      <c r="A31" s="7">
        <v>90545</v>
      </c>
      <c r="B31" s="7" t="s">
        <v>29</v>
      </c>
      <c r="E31" s="7">
        <f>+$E$7</f>
        <v>36</v>
      </c>
      <c r="F31" s="7">
        <f>(K31+T31+Z31+AF31+AL31+AO31+AS31+AV31+AY31+BB31+BE31+BH31+BK31+BN31+BQ31+BT31+BW31+BZ31+CC31+CF31)</f>
        <v>24</v>
      </c>
      <c r="G31" s="76">
        <f t="shared" si="1"/>
        <v>13.333333333333334</v>
      </c>
      <c r="H31" s="1"/>
      <c r="I31" s="9">
        <v>6</v>
      </c>
      <c r="J31" s="126">
        <v>6</v>
      </c>
      <c r="K31" s="127">
        <v>4</v>
      </c>
      <c r="L31" s="9">
        <v>6</v>
      </c>
      <c r="M31" s="126">
        <v>0</v>
      </c>
      <c r="N31" s="127">
        <v>0</v>
      </c>
      <c r="O31" s="128">
        <v>6</v>
      </c>
      <c r="P31" s="126">
        <v>6</v>
      </c>
      <c r="Q31" s="127">
        <v>4</v>
      </c>
      <c r="R31" s="128">
        <v>6</v>
      </c>
      <c r="S31" s="126">
        <v>6</v>
      </c>
      <c r="T31" s="127">
        <v>4</v>
      </c>
      <c r="U31" s="136" t="s">
        <v>73</v>
      </c>
      <c r="V31" s="137"/>
      <c r="W31" s="138"/>
      <c r="X31" s="129">
        <v>6</v>
      </c>
      <c r="Y31" s="126">
        <v>6</v>
      </c>
      <c r="Z31" s="127">
        <v>4</v>
      </c>
      <c r="AA31" s="136" t="s">
        <v>73</v>
      </c>
      <c r="AB31" s="137"/>
      <c r="AC31" s="138"/>
      <c r="AD31" s="129">
        <v>6</v>
      </c>
      <c r="AE31" s="126">
        <v>6</v>
      </c>
      <c r="AF31" s="127">
        <v>4</v>
      </c>
      <c r="AG31" s="136" t="s">
        <v>73</v>
      </c>
      <c r="AH31" s="137"/>
      <c r="AI31" s="138"/>
      <c r="AJ31" s="129">
        <v>6</v>
      </c>
      <c r="AK31" s="126">
        <v>6</v>
      </c>
      <c r="AL31" s="127">
        <v>3</v>
      </c>
      <c r="AM31" s="126">
        <v>6</v>
      </c>
      <c r="AN31" s="126">
        <v>6</v>
      </c>
      <c r="AO31" s="126">
        <v>5</v>
      </c>
      <c r="AP31" s="136" t="s">
        <v>73</v>
      </c>
      <c r="AQ31" s="137"/>
      <c r="AR31" s="138"/>
      <c r="AS31" s="82"/>
      <c r="AT31" s="83"/>
      <c r="AU31" s="84"/>
      <c r="AV31" s="83"/>
      <c r="AW31" s="83"/>
      <c r="AX31" s="83"/>
      <c r="AY31" s="82"/>
      <c r="AZ31" s="83"/>
      <c r="BA31" s="84"/>
      <c r="BB31" s="82"/>
      <c r="BC31" s="83"/>
      <c r="BD31" s="84"/>
      <c r="BE31" s="82"/>
      <c r="BF31" s="83"/>
      <c r="BG31" s="84"/>
      <c r="BH31" s="82"/>
      <c r="BI31" s="83"/>
      <c r="BJ31" s="84"/>
      <c r="BK31" s="82"/>
      <c r="BL31" s="83"/>
      <c r="BM31" s="84"/>
      <c r="BN31" s="82"/>
      <c r="BO31" s="83"/>
      <c r="BP31" s="84"/>
      <c r="BQ31" s="82"/>
      <c r="BR31" s="83"/>
      <c r="BS31" s="84"/>
      <c r="BT31" s="82"/>
      <c r="BU31" s="83"/>
      <c r="BV31" s="84"/>
      <c r="BW31" s="82"/>
      <c r="BX31" s="83"/>
      <c r="BY31" s="84"/>
      <c r="BZ31" s="82"/>
      <c r="CA31" s="83"/>
      <c r="CB31" s="84"/>
      <c r="CC31" s="82"/>
      <c r="CD31" s="83"/>
      <c r="CE31" s="84"/>
      <c r="CF31" s="82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83"/>
      <c r="DC31" s="83"/>
      <c r="DD31" s="83"/>
      <c r="DE31" s="83"/>
      <c r="DF31" s="83"/>
      <c r="DG31" s="83"/>
      <c r="DH31" s="83"/>
      <c r="DI31" s="83"/>
      <c r="DJ31" s="83"/>
      <c r="DK31" s="83"/>
      <c r="DL31" s="83"/>
      <c r="DM31" s="83"/>
      <c r="DN31" s="83"/>
      <c r="DO31" s="83"/>
      <c r="DP31" s="83"/>
    </row>
    <row r="32" spans="1:120" x14ac:dyDescent="0.35">
      <c r="A32" s="88">
        <v>93012</v>
      </c>
      <c r="B32" s="89" t="s">
        <v>30</v>
      </c>
      <c r="C32" s="88"/>
      <c r="D32" s="88"/>
      <c r="E32" s="7">
        <f>$E$7</f>
        <v>36</v>
      </c>
      <c r="F32" s="7">
        <f>(K32+T32+Z32+AF32+AI32+AL32)</f>
        <v>34</v>
      </c>
      <c r="G32" s="90">
        <f t="shared" si="1"/>
        <v>18.888888888888889</v>
      </c>
      <c r="H32" s="91"/>
      <c r="I32" s="92">
        <v>6</v>
      </c>
      <c r="J32" s="93">
        <v>6</v>
      </c>
      <c r="K32" s="94">
        <v>6</v>
      </c>
      <c r="L32" s="95">
        <v>6</v>
      </c>
      <c r="M32" s="96">
        <v>6</v>
      </c>
      <c r="N32" s="97">
        <v>6</v>
      </c>
      <c r="O32" s="95">
        <v>6</v>
      </c>
      <c r="P32" s="96">
        <v>6</v>
      </c>
      <c r="Q32" s="97">
        <v>5</v>
      </c>
      <c r="R32" s="95">
        <v>6</v>
      </c>
      <c r="S32" s="96">
        <v>6</v>
      </c>
      <c r="T32" s="94">
        <v>6</v>
      </c>
      <c r="U32" s="98" t="s">
        <v>73</v>
      </c>
      <c r="V32" s="99"/>
      <c r="W32" s="100"/>
      <c r="X32" s="101">
        <v>6</v>
      </c>
      <c r="Y32" s="96">
        <v>6</v>
      </c>
      <c r="Z32" s="94">
        <v>6</v>
      </c>
      <c r="AA32" s="101">
        <v>6</v>
      </c>
      <c r="AB32" s="96">
        <v>6</v>
      </c>
      <c r="AC32" s="97">
        <v>3</v>
      </c>
      <c r="AD32" s="101">
        <v>6</v>
      </c>
      <c r="AE32" s="96">
        <v>6</v>
      </c>
      <c r="AF32" s="94">
        <v>4</v>
      </c>
      <c r="AG32" s="101">
        <v>6</v>
      </c>
      <c r="AH32" s="96">
        <v>6</v>
      </c>
      <c r="AI32" s="94">
        <v>6</v>
      </c>
      <c r="AJ32" s="101">
        <v>6</v>
      </c>
      <c r="AK32" s="96">
        <v>6</v>
      </c>
      <c r="AL32" s="102">
        <v>6</v>
      </c>
      <c r="AM32" s="103" t="s">
        <v>78</v>
      </c>
      <c r="AN32" s="104"/>
      <c r="AO32" s="104"/>
      <c r="AP32" s="104"/>
      <c r="AQ32" s="104"/>
      <c r="AR32" s="105"/>
      <c r="AS32" s="106"/>
      <c r="AT32" s="107"/>
      <c r="AU32" s="108"/>
      <c r="AV32" s="106"/>
      <c r="AW32" s="107"/>
      <c r="AX32" s="108"/>
      <c r="AY32" s="33"/>
      <c r="AZ32"/>
      <c r="BA32" s="11"/>
      <c r="BB32" s="33"/>
      <c r="BC32"/>
      <c r="BD32" s="11"/>
      <c r="BE32" s="33"/>
      <c r="BF32"/>
      <c r="BG32" s="11"/>
      <c r="BH32" s="33"/>
      <c r="BI32"/>
      <c r="BJ32" s="11"/>
      <c r="BK32" s="33"/>
      <c r="BL32"/>
      <c r="BM32" s="11"/>
      <c r="BN32" s="33"/>
      <c r="BO32"/>
      <c r="BP32" s="11"/>
      <c r="BQ32" s="33"/>
      <c r="BR32"/>
      <c r="BS32" s="11"/>
      <c r="BT32" s="33"/>
      <c r="BV32" s="11"/>
      <c r="BW32" s="33"/>
      <c r="BY32" s="11"/>
      <c r="BZ32" s="33"/>
      <c r="CB32" s="11"/>
      <c r="CC32" s="33"/>
      <c r="CE32" s="11"/>
      <c r="CF32" s="33"/>
    </row>
    <row r="33" spans="1:120" x14ac:dyDescent="0.35">
      <c r="A33" s="7">
        <v>93987</v>
      </c>
      <c r="B33" s="7" t="s">
        <v>31</v>
      </c>
      <c r="E33" s="7">
        <f t="shared" ref="E33" si="3">+$E$7</f>
        <v>36</v>
      </c>
      <c r="F33" s="7">
        <f>(K33+T33+W33+AC33+AL33+AR33)</f>
        <v>30</v>
      </c>
      <c r="G33" s="76">
        <f>20*F33/E33</f>
        <v>16.666666666666668</v>
      </c>
      <c r="H33" s="1"/>
      <c r="I33" s="9">
        <v>6</v>
      </c>
      <c r="J33">
        <v>6</v>
      </c>
      <c r="K33" s="11">
        <v>4</v>
      </c>
      <c r="L33" s="8">
        <v>6</v>
      </c>
      <c r="M33">
        <v>6</v>
      </c>
      <c r="N33">
        <v>2</v>
      </c>
      <c r="O33" s="9">
        <v>6</v>
      </c>
      <c r="P33">
        <v>6</v>
      </c>
      <c r="Q33" s="11">
        <v>4</v>
      </c>
      <c r="R33" s="9">
        <v>6</v>
      </c>
      <c r="S33">
        <v>6</v>
      </c>
      <c r="T33" s="11">
        <v>6</v>
      </c>
      <c r="U33">
        <v>6</v>
      </c>
      <c r="V33">
        <v>6</v>
      </c>
      <c r="W33">
        <v>5</v>
      </c>
      <c r="X33" s="33">
        <v>6</v>
      </c>
      <c r="Y33">
        <v>6</v>
      </c>
      <c r="Z33" s="11">
        <v>4</v>
      </c>
      <c r="AA33">
        <v>6</v>
      </c>
      <c r="AB33">
        <v>6</v>
      </c>
      <c r="AC33">
        <v>6</v>
      </c>
      <c r="AD33" s="33">
        <v>6</v>
      </c>
      <c r="AE33">
        <v>6</v>
      </c>
      <c r="AF33" s="11">
        <v>4</v>
      </c>
      <c r="AG33" s="33">
        <v>6</v>
      </c>
      <c r="AH33">
        <v>6</v>
      </c>
      <c r="AI33" s="11">
        <v>3</v>
      </c>
      <c r="AJ33" s="33">
        <v>6</v>
      </c>
      <c r="AK33">
        <v>6</v>
      </c>
      <c r="AL33" s="11">
        <v>5</v>
      </c>
      <c r="AM33">
        <v>6</v>
      </c>
      <c r="AN33">
        <v>6</v>
      </c>
      <c r="AO33">
        <v>3</v>
      </c>
      <c r="AP33" s="33">
        <v>6</v>
      </c>
      <c r="AQ33">
        <v>6</v>
      </c>
      <c r="AR33" s="11">
        <v>4</v>
      </c>
      <c r="AS33" s="82"/>
      <c r="AT33" s="83"/>
      <c r="AU33" s="84"/>
      <c r="AV33" s="83"/>
      <c r="AW33" s="83"/>
      <c r="AX33" s="83"/>
      <c r="AY33" s="82"/>
      <c r="AZ33" s="83"/>
      <c r="BA33" s="84"/>
      <c r="BB33" s="82"/>
      <c r="BC33" s="83"/>
      <c r="BD33" s="84"/>
      <c r="BE33" s="82"/>
      <c r="BF33" s="83"/>
      <c r="BG33" s="84"/>
      <c r="BH33" s="82"/>
      <c r="BI33" s="83"/>
      <c r="BJ33" s="84"/>
      <c r="BK33" s="82"/>
      <c r="BL33" s="83"/>
      <c r="BM33" s="84"/>
      <c r="BN33" s="82"/>
      <c r="BO33" s="83"/>
      <c r="BP33" s="84"/>
      <c r="BQ33" s="82"/>
      <c r="BR33" s="83"/>
      <c r="BS33" s="84"/>
      <c r="BT33" s="82"/>
      <c r="BU33" s="83"/>
      <c r="BV33" s="84"/>
      <c r="BW33" s="82"/>
      <c r="BX33" s="83"/>
      <c r="BY33" s="84"/>
      <c r="BZ33" s="82"/>
      <c r="CA33" s="83"/>
      <c r="CB33" s="84"/>
      <c r="CC33" s="82"/>
      <c r="CD33" s="83"/>
      <c r="CE33" s="84"/>
      <c r="CF33" s="82"/>
      <c r="CG33" s="83"/>
      <c r="CH33" s="83"/>
      <c r="CI33" s="83"/>
      <c r="CJ33" s="83"/>
      <c r="CK33" s="83"/>
      <c r="CL33" s="83"/>
      <c r="CM33" s="83"/>
      <c r="CN33" s="83"/>
      <c r="CO33" s="83"/>
      <c r="CP33" s="83"/>
      <c r="CQ33" s="83"/>
      <c r="CR33" s="83"/>
      <c r="CS33" s="83"/>
      <c r="CT33" s="83"/>
      <c r="CU33" s="83"/>
      <c r="CV33" s="83"/>
      <c r="CW33" s="83"/>
      <c r="CX33" s="83"/>
      <c r="CY33" s="83"/>
      <c r="CZ33" s="83"/>
      <c r="DA33" s="83"/>
      <c r="DB33" s="83"/>
      <c r="DC33" s="83"/>
      <c r="DD33" s="83"/>
      <c r="DE33" s="83"/>
      <c r="DF33" s="83"/>
      <c r="DG33" s="83"/>
      <c r="DH33" s="83"/>
      <c r="DI33" s="83"/>
      <c r="DJ33" s="83"/>
      <c r="DK33" s="83"/>
      <c r="DL33" s="83"/>
      <c r="DM33" s="83"/>
      <c r="DN33" s="83"/>
      <c r="DO33" s="83"/>
      <c r="DP33" s="83"/>
    </row>
    <row r="34" spans="1:120" x14ac:dyDescent="0.35">
      <c r="A34" s="7">
        <v>94304</v>
      </c>
      <c r="B34" s="7" t="s">
        <v>32</v>
      </c>
      <c r="C34" s="7"/>
      <c r="D34" s="7"/>
      <c r="E34" s="7">
        <v>36</v>
      </c>
      <c r="F34" s="7">
        <v>24</v>
      </c>
      <c r="G34" s="109">
        <v>13.33</v>
      </c>
      <c r="H34" s="14"/>
      <c r="I34" s="110">
        <v>6</v>
      </c>
      <c r="J34" s="111">
        <v>6</v>
      </c>
      <c r="K34" s="112">
        <v>3</v>
      </c>
      <c r="L34" s="111">
        <v>6</v>
      </c>
      <c r="M34" s="111">
        <v>6</v>
      </c>
      <c r="N34" s="113">
        <v>5</v>
      </c>
      <c r="O34" s="110">
        <v>6</v>
      </c>
      <c r="P34" s="111">
        <v>6</v>
      </c>
      <c r="Q34" s="114">
        <v>4</v>
      </c>
      <c r="R34" s="110">
        <v>6</v>
      </c>
      <c r="S34" s="111">
        <v>6</v>
      </c>
      <c r="T34" s="112">
        <v>3</v>
      </c>
      <c r="U34" s="111">
        <v>6</v>
      </c>
      <c r="V34" s="111">
        <v>6</v>
      </c>
      <c r="W34" s="113">
        <v>5</v>
      </c>
      <c r="X34" s="110">
        <v>6</v>
      </c>
      <c r="Y34" s="111">
        <v>6</v>
      </c>
      <c r="Z34" s="112">
        <v>3</v>
      </c>
      <c r="AA34" s="111">
        <v>6</v>
      </c>
      <c r="AB34" s="111">
        <v>6</v>
      </c>
      <c r="AC34" s="115">
        <v>3</v>
      </c>
      <c r="AD34" s="110">
        <v>6</v>
      </c>
      <c r="AE34" s="111">
        <v>6</v>
      </c>
      <c r="AF34" s="114">
        <v>4</v>
      </c>
      <c r="AG34" s="110">
        <v>0</v>
      </c>
      <c r="AH34" s="111">
        <v>0</v>
      </c>
      <c r="AI34" s="112">
        <v>0</v>
      </c>
      <c r="AJ34" s="110">
        <v>6</v>
      </c>
      <c r="AK34" s="111">
        <v>6</v>
      </c>
      <c r="AL34" s="114">
        <v>3</v>
      </c>
      <c r="AM34" s="111">
        <v>0</v>
      </c>
      <c r="AN34" s="111">
        <v>0</v>
      </c>
      <c r="AO34" s="111">
        <v>0</v>
      </c>
      <c r="AP34" s="110">
        <v>0</v>
      </c>
      <c r="AQ34" s="111">
        <v>0</v>
      </c>
      <c r="AR34" s="112">
        <v>0</v>
      </c>
      <c r="AS34" s="116"/>
      <c r="AT34" s="117"/>
      <c r="AU34" s="118"/>
      <c r="AV34" s="117"/>
      <c r="AW34" s="117"/>
      <c r="AX34" s="117"/>
      <c r="AY34" s="33"/>
      <c r="AZ34"/>
      <c r="BA34" s="11"/>
      <c r="BB34" s="33"/>
      <c r="BC34"/>
      <c r="BD34" s="11"/>
      <c r="BE34" s="33"/>
      <c r="BF34"/>
      <c r="BG34" s="11"/>
      <c r="BH34" s="33"/>
      <c r="BI34"/>
      <c r="BJ34" s="11"/>
      <c r="BK34" s="33"/>
      <c r="BL34"/>
      <c r="BM34" s="11"/>
      <c r="BN34" s="33"/>
      <c r="BO34"/>
      <c r="BP34" s="11"/>
      <c r="BQ34" s="33"/>
      <c r="BR34"/>
      <c r="BS34" s="11"/>
      <c r="BT34" s="33"/>
      <c r="BV34" s="11"/>
      <c r="BW34" s="33"/>
      <c r="BY34" s="11"/>
      <c r="BZ34" s="33"/>
      <c r="CB34" s="11"/>
      <c r="CC34" s="33"/>
      <c r="CE34" s="11"/>
      <c r="CF34" s="33"/>
    </row>
    <row r="35" spans="1:120" x14ac:dyDescent="0.35">
      <c r="A35" s="7">
        <v>98414</v>
      </c>
      <c r="B35" s="7" t="s">
        <v>33</v>
      </c>
      <c r="E35" s="7">
        <f t="shared" si="2"/>
        <v>36</v>
      </c>
      <c r="F35" s="7">
        <v>30</v>
      </c>
      <c r="G35" s="76">
        <f t="shared" si="1"/>
        <v>16.666666666666668</v>
      </c>
      <c r="H35" s="1"/>
      <c r="I35" s="9">
        <v>6</v>
      </c>
      <c r="J35" s="8">
        <v>6</v>
      </c>
      <c r="K35" s="50">
        <v>4</v>
      </c>
      <c r="L35" s="8">
        <v>6</v>
      </c>
      <c r="M35" s="8">
        <v>6</v>
      </c>
      <c r="N35" s="81">
        <v>5</v>
      </c>
      <c r="O35" s="145" t="s">
        <v>77</v>
      </c>
      <c r="P35" s="146"/>
      <c r="Q35" s="146"/>
      <c r="R35" s="146"/>
      <c r="S35" s="146"/>
      <c r="T35" s="147"/>
      <c r="U35" s="8">
        <v>6</v>
      </c>
      <c r="V35" s="8">
        <v>6</v>
      </c>
      <c r="W35" s="119">
        <v>5</v>
      </c>
      <c r="X35" s="9">
        <v>6</v>
      </c>
      <c r="Y35" s="8">
        <v>6</v>
      </c>
      <c r="Z35" s="80">
        <v>5</v>
      </c>
      <c r="AA35" s="8">
        <v>6</v>
      </c>
      <c r="AB35" s="8">
        <v>6</v>
      </c>
      <c r="AC35" s="81">
        <v>5</v>
      </c>
      <c r="AD35" s="9">
        <v>6</v>
      </c>
      <c r="AE35" s="8">
        <v>6</v>
      </c>
      <c r="AF35" s="50">
        <v>4</v>
      </c>
      <c r="AG35" s="9">
        <v>6</v>
      </c>
      <c r="AH35" s="8">
        <v>6</v>
      </c>
      <c r="AI35" s="50">
        <v>4</v>
      </c>
      <c r="AJ35" s="9">
        <v>6</v>
      </c>
      <c r="AK35" s="8">
        <v>6</v>
      </c>
      <c r="AL35" s="80">
        <v>5</v>
      </c>
      <c r="AM35" s="9">
        <v>6</v>
      </c>
      <c r="AN35" s="8">
        <v>6</v>
      </c>
      <c r="AO35" s="80">
        <v>5</v>
      </c>
      <c r="AP35" s="9">
        <v>6</v>
      </c>
      <c r="AQ35" s="8">
        <v>6</v>
      </c>
      <c r="AR35" s="50">
        <v>5</v>
      </c>
      <c r="AS35" s="74"/>
      <c r="AT35" s="49"/>
      <c r="AU35" s="75"/>
      <c r="AV35" s="49"/>
      <c r="AW35" s="49"/>
      <c r="AX35" s="49"/>
      <c r="AY35" s="33"/>
      <c r="AZ35"/>
      <c r="BA35" s="11"/>
      <c r="BB35" s="33"/>
      <c r="BC35"/>
      <c r="BD35" s="11"/>
      <c r="BE35" s="33"/>
      <c r="BF35"/>
      <c r="BG35" s="11"/>
      <c r="BH35" s="33"/>
      <c r="BI35"/>
      <c r="BJ35" s="11"/>
      <c r="BK35" s="33"/>
      <c r="BL35"/>
      <c r="BM35" s="11"/>
      <c r="BN35" s="33"/>
      <c r="BO35"/>
      <c r="BP35" s="11"/>
      <c r="BQ35" s="33"/>
      <c r="BR35"/>
      <c r="BS35" s="11"/>
      <c r="BT35" s="33"/>
      <c r="BV35" s="11"/>
      <c r="BW35" s="33"/>
      <c r="BY35" s="11"/>
      <c r="BZ35" s="33"/>
      <c r="CB35" s="11"/>
      <c r="CC35" s="33"/>
      <c r="CE35" s="11"/>
      <c r="CF35" s="33"/>
    </row>
    <row r="36" spans="1:120" x14ac:dyDescent="0.35">
      <c r="A36" s="7">
        <v>98415</v>
      </c>
      <c r="B36" s="7" t="s">
        <v>34</v>
      </c>
      <c r="E36" s="7">
        <f t="shared" si="2"/>
        <v>36</v>
      </c>
      <c r="F36" s="7">
        <f>(N36+Q36+W36+AC36+AI36+AO36)</f>
        <v>31</v>
      </c>
      <c r="G36" s="73">
        <f t="shared" si="1"/>
        <v>17.222222222222221</v>
      </c>
      <c r="H36" s="1"/>
      <c r="I36" s="9">
        <v>6</v>
      </c>
      <c r="J36" s="1">
        <v>6</v>
      </c>
      <c r="K36" s="10">
        <v>1</v>
      </c>
      <c r="L36" s="8">
        <v>6</v>
      </c>
      <c r="M36" s="1">
        <v>6</v>
      </c>
      <c r="N36" s="77">
        <v>6</v>
      </c>
      <c r="O36" s="9">
        <v>6</v>
      </c>
      <c r="P36" s="1">
        <v>6</v>
      </c>
      <c r="Q36" s="79">
        <v>6</v>
      </c>
      <c r="R36" s="9">
        <v>6</v>
      </c>
      <c r="S36" s="1">
        <v>6</v>
      </c>
      <c r="T36" s="10">
        <v>5</v>
      </c>
      <c r="U36" s="1">
        <v>6</v>
      </c>
      <c r="V36" s="1">
        <v>6</v>
      </c>
      <c r="W36" s="77">
        <v>6</v>
      </c>
      <c r="X36" s="15">
        <v>6</v>
      </c>
      <c r="Y36" s="1">
        <v>6</v>
      </c>
      <c r="Z36" s="10">
        <v>5</v>
      </c>
      <c r="AA36" s="1">
        <v>6</v>
      </c>
      <c r="AB36" s="1">
        <v>6</v>
      </c>
      <c r="AC36" s="77">
        <v>5</v>
      </c>
      <c r="AD36" s="136" t="s">
        <v>73</v>
      </c>
      <c r="AE36" s="137"/>
      <c r="AF36" s="138"/>
      <c r="AG36" s="15">
        <v>6</v>
      </c>
      <c r="AH36" s="1">
        <v>6</v>
      </c>
      <c r="AI36" s="79">
        <v>4</v>
      </c>
      <c r="AJ36" s="15">
        <v>6</v>
      </c>
      <c r="AK36" s="1">
        <v>6</v>
      </c>
      <c r="AL36" s="10">
        <v>3</v>
      </c>
      <c r="AM36" s="1">
        <v>6</v>
      </c>
      <c r="AN36" s="1">
        <v>6</v>
      </c>
      <c r="AO36" s="77">
        <v>4</v>
      </c>
      <c r="AP36" s="15">
        <v>6</v>
      </c>
      <c r="AQ36" s="1">
        <v>6</v>
      </c>
      <c r="AR36" s="10">
        <v>2</v>
      </c>
      <c r="AS36" s="74"/>
      <c r="AT36" s="49"/>
      <c r="AU36" s="75"/>
      <c r="AV36" s="49"/>
      <c r="AW36" s="49"/>
      <c r="AX36" s="49"/>
      <c r="AY36" s="33"/>
      <c r="AZ36"/>
      <c r="BA36" s="11"/>
      <c r="BB36" s="33"/>
      <c r="BC36"/>
      <c r="BD36" s="11"/>
      <c r="BE36" s="33"/>
      <c r="BF36"/>
      <c r="BG36" s="11"/>
      <c r="BH36" s="33"/>
      <c r="BI36"/>
      <c r="BJ36" s="11"/>
      <c r="BK36" s="33"/>
      <c r="BL36"/>
      <c r="BM36" s="11"/>
      <c r="BN36" s="33"/>
      <c r="BO36"/>
      <c r="BP36" s="11"/>
      <c r="BQ36" s="33"/>
      <c r="BR36"/>
      <c r="BS36" s="11"/>
      <c r="BT36" s="33"/>
      <c r="BV36" s="11"/>
      <c r="BW36" s="33"/>
      <c r="BY36" s="11"/>
      <c r="BZ36" s="33"/>
      <c r="CB36" s="11"/>
      <c r="CC36" s="33"/>
      <c r="CE36" s="11"/>
      <c r="CF36" s="33"/>
    </row>
    <row r="37" spans="1:120" x14ac:dyDescent="0.35">
      <c r="A37" s="7">
        <v>98416</v>
      </c>
      <c r="B37" s="7" t="s">
        <v>35</v>
      </c>
      <c r="E37" s="7">
        <f t="shared" si="2"/>
        <v>36</v>
      </c>
      <c r="F37" s="7">
        <f>(N37+Q37+W37+AC37+AL37+AR37)</f>
        <v>33</v>
      </c>
      <c r="G37" s="73">
        <f t="shared" si="1"/>
        <v>18.333333333333332</v>
      </c>
      <c r="H37" s="1"/>
      <c r="I37" s="9">
        <v>6</v>
      </c>
      <c r="J37" s="1">
        <v>6</v>
      </c>
      <c r="K37" s="10">
        <v>2</v>
      </c>
      <c r="L37" s="8">
        <v>6</v>
      </c>
      <c r="M37" s="1">
        <v>6</v>
      </c>
      <c r="N37" s="77">
        <v>5</v>
      </c>
      <c r="O37" s="9">
        <v>6</v>
      </c>
      <c r="P37" s="1">
        <v>6</v>
      </c>
      <c r="Q37" s="79">
        <v>5</v>
      </c>
      <c r="R37" s="9">
        <v>6</v>
      </c>
      <c r="S37" s="1">
        <v>6</v>
      </c>
      <c r="T37" s="10">
        <v>4</v>
      </c>
      <c r="U37" s="1">
        <v>6</v>
      </c>
      <c r="V37" s="1">
        <v>6</v>
      </c>
      <c r="W37" s="77">
        <v>6</v>
      </c>
      <c r="X37" s="15">
        <v>6</v>
      </c>
      <c r="Y37" s="1">
        <v>6</v>
      </c>
      <c r="Z37" s="120">
        <v>5</v>
      </c>
      <c r="AA37" s="1">
        <v>6</v>
      </c>
      <c r="AB37" s="1">
        <v>6</v>
      </c>
      <c r="AC37" s="77">
        <v>6</v>
      </c>
      <c r="AD37" s="136" t="s">
        <v>75</v>
      </c>
      <c r="AE37" s="137"/>
      <c r="AF37" s="137"/>
      <c r="AG37" s="137"/>
      <c r="AH37" s="137"/>
      <c r="AI37" s="138"/>
      <c r="AJ37" s="15">
        <v>6</v>
      </c>
      <c r="AK37" s="1">
        <v>6</v>
      </c>
      <c r="AL37" s="79">
        <v>6</v>
      </c>
      <c r="AM37" s="1">
        <v>6</v>
      </c>
      <c r="AN37" s="1">
        <v>6</v>
      </c>
      <c r="AO37" s="121">
        <v>3</v>
      </c>
      <c r="AP37" s="15">
        <v>6</v>
      </c>
      <c r="AQ37" s="1">
        <v>6</v>
      </c>
      <c r="AR37" s="79">
        <v>5</v>
      </c>
      <c r="AS37" s="74"/>
      <c r="AT37" s="49"/>
      <c r="AU37" s="75"/>
      <c r="AV37" s="49"/>
      <c r="AW37" s="49"/>
      <c r="AX37" s="49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</row>
    <row r="38" spans="1:120" x14ac:dyDescent="0.35">
      <c r="A38" s="7">
        <v>98451</v>
      </c>
      <c r="B38" s="7" t="s">
        <v>36</v>
      </c>
      <c r="E38" s="7">
        <f t="shared" si="2"/>
        <v>36</v>
      </c>
      <c r="F38" s="7">
        <f>(N38+Q38+Z38+AF38+AL38+AO38)</f>
        <v>28</v>
      </c>
      <c r="G38" s="76">
        <f t="shared" si="1"/>
        <v>15.555555555555555</v>
      </c>
      <c r="H38" s="1"/>
      <c r="I38" s="9">
        <v>6</v>
      </c>
      <c r="J38">
        <v>5</v>
      </c>
      <c r="K38" s="11">
        <v>2</v>
      </c>
      <c r="L38" s="8">
        <v>6</v>
      </c>
      <c r="M38">
        <v>6</v>
      </c>
      <c r="N38">
        <v>4</v>
      </c>
      <c r="O38" s="9">
        <v>6</v>
      </c>
      <c r="P38">
        <v>6</v>
      </c>
      <c r="Q38" s="11">
        <v>6</v>
      </c>
      <c r="R38" s="9">
        <v>6</v>
      </c>
      <c r="S38">
        <v>6</v>
      </c>
      <c r="T38" s="11">
        <v>3</v>
      </c>
      <c r="U38" s="122" t="s">
        <v>79</v>
      </c>
      <c r="V38" s="122" t="s">
        <v>79</v>
      </c>
      <c r="W38" s="122" t="s">
        <v>79</v>
      </c>
      <c r="X38" s="33">
        <v>6</v>
      </c>
      <c r="Y38">
        <v>6</v>
      </c>
      <c r="Z38" s="11">
        <v>5</v>
      </c>
      <c r="AA38">
        <v>6</v>
      </c>
      <c r="AB38">
        <v>6</v>
      </c>
      <c r="AC38">
        <v>3</v>
      </c>
      <c r="AD38" s="33">
        <v>6</v>
      </c>
      <c r="AE38">
        <v>6</v>
      </c>
      <c r="AF38" s="11">
        <v>4</v>
      </c>
      <c r="AG38" s="33">
        <v>6</v>
      </c>
      <c r="AH38">
        <v>5</v>
      </c>
      <c r="AI38" s="11">
        <v>4</v>
      </c>
      <c r="AJ38" s="33">
        <v>6</v>
      </c>
      <c r="AK38">
        <v>6</v>
      </c>
      <c r="AL38" s="11">
        <v>5</v>
      </c>
      <c r="AM38">
        <v>6</v>
      </c>
      <c r="AN38">
        <v>6</v>
      </c>
      <c r="AO38">
        <v>4</v>
      </c>
      <c r="AP38" s="33">
        <v>6</v>
      </c>
      <c r="AQ38">
        <v>6</v>
      </c>
      <c r="AR38" s="11">
        <v>3</v>
      </c>
      <c r="AS38" s="82"/>
      <c r="AT38" s="83"/>
      <c r="AU38" s="84"/>
      <c r="AV38" s="83"/>
      <c r="AW38" s="83"/>
      <c r="AX38" s="83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</row>
    <row r="39" spans="1:120" x14ac:dyDescent="0.35">
      <c r="A39" s="7">
        <v>98466</v>
      </c>
      <c r="B39" s="7" t="s">
        <v>37</v>
      </c>
      <c r="E39" s="7">
        <f t="shared" si="2"/>
        <v>36</v>
      </c>
      <c r="F39" s="7">
        <v>31</v>
      </c>
      <c r="G39" s="76">
        <f t="shared" si="1"/>
        <v>17.222222222222221</v>
      </c>
      <c r="I39" s="33">
        <v>6</v>
      </c>
      <c r="J39">
        <v>6</v>
      </c>
      <c r="K39" s="86">
        <v>6</v>
      </c>
      <c r="L39">
        <v>6</v>
      </c>
      <c r="M39">
        <v>6</v>
      </c>
      <c r="N39">
        <v>6</v>
      </c>
      <c r="O39">
        <v>6</v>
      </c>
      <c r="P39">
        <v>6</v>
      </c>
      <c r="Q39" s="86">
        <v>6</v>
      </c>
      <c r="R39">
        <v>6</v>
      </c>
      <c r="S39">
        <v>6</v>
      </c>
      <c r="T39">
        <v>4</v>
      </c>
      <c r="U39">
        <v>6</v>
      </c>
      <c r="V39">
        <v>6</v>
      </c>
      <c r="W39" s="86">
        <v>5</v>
      </c>
      <c r="X39">
        <v>6</v>
      </c>
      <c r="Y39">
        <v>6</v>
      </c>
      <c r="Z39">
        <v>5</v>
      </c>
      <c r="AA39">
        <v>6</v>
      </c>
      <c r="AB39">
        <v>6</v>
      </c>
      <c r="AC39" s="86">
        <v>6</v>
      </c>
      <c r="AD39">
        <v>6</v>
      </c>
      <c r="AE39">
        <v>0</v>
      </c>
      <c r="AF39">
        <v>0</v>
      </c>
      <c r="AG39">
        <v>6</v>
      </c>
      <c r="AH39">
        <v>6</v>
      </c>
      <c r="AI39" s="86">
        <v>5</v>
      </c>
      <c r="AJ39">
        <v>6</v>
      </c>
      <c r="AK39">
        <v>6</v>
      </c>
      <c r="AL39" s="7">
        <v>5</v>
      </c>
      <c r="AM39">
        <v>5</v>
      </c>
      <c r="AN39">
        <v>5</v>
      </c>
      <c r="AO39" s="86">
        <v>3</v>
      </c>
      <c r="AP39">
        <v>6</v>
      </c>
      <c r="AQ39">
        <v>0</v>
      </c>
      <c r="AR39">
        <v>0</v>
      </c>
      <c r="AS39" s="83"/>
      <c r="AT39" s="83"/>
      <c r="AU39" s="83"/>
      <c r="AV39" s="83"/>
      <c r="AW39" s="83"/>
      <c r="AX39" s="83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</row>
    <row r="40" spans="1:120" x14ac:dyDescent="0.35">
      <c r="A40" s="7">
        <v>101253</v>
      </c>
      <c r="B40" s="7" t="s">
        <v>38</v>
      </c>
      <c r="C40" s="16"/>
      <c r="D40" s="16"/>
      <c r="E40" s="7">
        <f>+$E$7</f>
        <v>36</v>
      </c>
      <c r="F40" s="16">
        <v>24</v>
      </c>
      <c r="G40" s="76">
        <f t="shared" si="1"/>
        <v>13.333333333333334</v>
      </c>
      <c r="H40" s="16"/>
      <c r="I40" s="9">
        <v>6</v>
      </c>
      <c r="J40" s="8">
        <v>6</v>
      </c>
      <c r="K40" s="80">
        <v>4</v>
      </c>
      <c r="L40" s="142" t="s">
        <v>73</v>
      </c>
      <c r="M40" s="143"/>
      <c r="N40" s="144"/>
      <c r="O40" s="9">
        <v>6</v>
      </c>
      <c r="P40" s="8">
        <v>6</v>
      </c>
      <c r="Q40" s="80">
        <v>5</v>
      </c>
      <c r="R40" s="142" t="s">
        <v>73</v>
      </c>
      <c r="S40" s="143"/>
      <c r="T40" s="144"/>
      <c r="U40" s="9">
        <v>6</v>
      </c>
      <c r="V40" s="8">
        <v>6</v>
      </c>
      <c r="W40" s="80">
        <v>4</v>
      </c>
      <c r="X40" s="9">
        <v>6</v>
      </c>
      <c r="Y40" s="8">
        <v>6</v>
      </c>
      <c r="Z40" s="50">
        <v>3</v>
      </c>
      <c r="AA40" s="9">
        <v>6</v>
      </c>
      <c r="AB40" s="8">
        <v>6</v>
      </c>
      <c r="AC40" s="80">
        <v>4</v>
      </c>
      <c r="AD40" s="9">
        <v>6</v>
      </c>
      <c r="AE40" s="8">
        <v>6</v>
      </c>
      <c r="AF40" s="50">
        <v>1</v>
      </c>
      <c r="AG40" s="9">
        <v>6</v>
      </c>
      <c r="AH40" s="8">
        <v>6</v>
      </c>
      <c r="AI40" s="50">
        <v>3</v>
      </c>
      <c r="AJ40" s="9">
        <v>6</v>
      </c>
      <c r="AK40" s="8">
        <v>6</v>
      </c>
      <c r="AL40" s="80">
        <v>5</v>
      </c>
      <c r="AM40" s="9">
        <v>6</v>
      </c>
      <c r="AN40" s="8">
        <v>6</v>
      </c>
      <c r="AO40" s="80">
        <v>2</v>
      </c>
      <c r="AP40" s="142" t="s">
        <v>73</v>
      </c>
      <c r="AQ40" s="143"/>
      <c r="AR40" s="144"/>
      <c r="AS40" s="52"/>
      <c r="AT40" s="52"/>
      <c r="AU40" s="52"/>
      <c r="AV40" s="52"/>
      <c r="AW40" s="52"/>
      <c r="AX40" s="52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</row>
    <row r="41" spans="1:120" x14ac:dyDescent="0.35">
      <c r="A41" s="7">
        <v>101319</v>
      </c>
      <c r="B41" s="7" t="s">
        <v>39</v>
      </c>
      <c r="E41" s="7">
        <f t="shared" si="2"/>
        <v>36</v>
      </c>
      <c r="F41" s="87">
        <f>22</f>
        <v>22</v>
      </c>
      <c r="G41" s="76">
        <f t="shared" si="1"/>
        <v>12.222222222222221</v>
      </c>
      <c r="I41" s="18">
        <v>6</v>
      </c>
      <c r="J41" s="16">
        <v>6</v>
      </c>
      <c r="K41" s="16">
        <v>2</v>
      </c>
      <c r="L41" s="16">
        <v>6</v>
      </c>
      <c r="M41" s="16">
        <v>6</v>
      </c>
      <c r="N41" s="123">
        <v>5</v>
      </c>
      <c r="O41" s="136" t="s">
        <v>73</v>
      </c>
      <c r="P41" s="137"/>
      <c r="Q41" s="138"/>
      <c r="R41" s="16">
        <v>6</v>
      </c>
      <c r="S41" s="16">
        <v>6</v>
      </c>
      <c r="T41" s="123">
        <v>1</v>
      </c>
      <c r="U41" s="16">
        <v>6</v>
      </c>
      <c r="V41" s="16">
        <v>6</v>
      </c>
      <c r="W41" s="16">
        <v>1</v>
      </c>
      <c r="X41" s="16">
        <v>6</v>
      </c>
      <c r="Y41" s="16">
        <v>6</v>
      </c>
      <c r="Z41" s="123">
        <v>5</v>
      </c>
      <c r="AA41" s="16">
        <v>6</v>
      </c>
      <c r="AB41" s="16">
        <v>6</v>
      </c>
      <c r="AC41" s="123">
        <v>3</v>
      </c>
      <c r="AD41" s="16">
        <v>6</v>
      </c>
      <c r="AE41" s="16">
        <v>6</v>
      </c>
      <c r="AF41" s="16">
        <v>2</v>
      </c>
      <c r="AG41" s="136" t="s">
        <v>75</v>
      </c>
      <c r="AH41" s="137"/>
      <c r="AI41" s="137"/>
      <c r="AJ41" s="137"/>
      <c r="AK41" s="137"/>
      <c r="AL41" s="138"/>
      <c r="AM41" s="16">
        <v>6</v>
      </c>
      <c r="AN41" s="16">
        <v>6</v>
      </c>
      <c r="AO41" s="16">
        <v>3</v>
      </c>
      <c r="AP41" s="16">
        <v>6</v>
      </c>
      <c r="AQ41" s="16">
        <v>6</v>
      </c>
      <c r="AR41" s="123">
        <v>5</v>
      </c>
      <c r="AS41" s="83"/>
      <c r="AT41" s="83"/>
      <c r="AU41" s="83"/>
      <c r="AV41" s="83"/>
      <c r="AW41" s="83"/>
      <c r="AX41" s="83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</row>
    <row r="42" spans="1:120" x14ac:dyDescent="0.35">
      <c r="A42" s="7">
        <v>102217</v>
      </c>
      <c r="B42" s="7" t="s">
        <v>40</v>
      </c>
      <c r="E42" s="7">
        <f t="shared" si="2"/>
        <v>36</v>
      </c>
      <c r="F42" s="7">
        <v>34</v>
      </c>
      <c r="G42" s="76">
        <f t="shared" si="1"/>
        <v>18.888888888888889</v>
      </c>
      <c r="I42" s="33">
        <v>6</v>
      </c>
      <c r="J42">
        <v>6</v>
      </c>
      <c r="K42" s="86">
        <v>6</v>
      </c>
      <c r="L42">
        <v>6</v>
      </c>
      <c r="M42">
        <v>6</v>
      </c>
      <c r="N42">
        <v>2</v>
      </c>
      <c r="O42">
        <v>6</v>
      </c>
      <c r="P42">
        <v>6</v>
      </c>
      <c r="Q42" s="86">
        <v>6</v>
      </c>
      <c r="R42">
        <v>6</v>
      </c>
      <c r="S42">
        <v>6</v>
      </c>
      <c r="T42">
        <v>6</v>
      </c>
      <c r="U42">
        <v>6</v>
      </c>
      <c r="V42">
        <v>6</v>
      </c>
      <c r="W42">
        <v>5</v>
      </c>
      <c r="X42">
        <v>6</v>
      </c>
      <c r="Y42">
        <v>6</v>
      </c>
      <c r="Z42" s="86">
        <v>6</v>
      </c>
      <c r="AA42">
        <v>6</v>
      </c>
      <c r="AB42">
        <v>6</v>
      </c>
      <c r="AC42" s="86">
        <v>6</v>
      </c>
      <c r="AD42">
        <v>6</v>
      </c>
      <c r="AE42">
        <v>6</v>
      </c>
      <c r="AF42">
        <v>4</v>
      </c>
      <c r="AG42">
        <v>6</v>
      </c>
      <c r="AH42">
        <v>5</v>
      </c>
      <c r="AI42" s="86">
        <v>4</v>
      </c>
      <c r="AJ42">
        <v>6</v>
      </c>
      <c r="AK42">
        <v>6</v>
      </c>
      <c r="AL42">
        <v>4</v>
      </c>
      <c r="AM42">
        <v>6</v>
      </c>
      <c r="AN42">
        <v>6</v>
      </c>
      <c r="AO42">
        <v>4</v>
      </c>
      <c r="AP42">
        <v>6</v>
      </c>
      <c r="AQ42">
        <v>6</v>
      </c>
      <c r="AR42" s="86">
        <v>6</v>
      </c>
      <c r="AS42" s="83"/>
      <c r="AT42" s="83"/>
      <c r="AU42" s="83"/>
      <c r="AV42" s="83"/>
      <c r="AW42" s="83"/>
      <c r="AX42" s="83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</row>
    <row r="43" spans="1:120" x14ac:dyDescent="0.35">
      <c r="A43" s="7">
        <v>102262</v>
      </c>
      <c r="B43" s="7" t="s">
        <v>41</v>
      </c>
      <c r="E43" s="7">
        <f t="shared" si="2"/>
        <v>36</v>
      </c>
      <c r="F43" s="87">
        <f>N43+Q43+W43+AC43+AL43+AO43</f>
        <v>30</v>
      </c>
      <c r="G43" s="76">
        <f>20*F43/E43</f>
        <v>16.666666666666668</v>
      </c>
      <c r="I43" s="9">
        <v>6</v>
      </c>
      <c r="J43" s="8">
        <v>6</v>
      </c>
      <c r="K43" s="8">
        <v>4</v>
      </c>
      <c r="L43" s="8">
        <v>6</v>
      </c>
      <c r="M43" s="8">
        <v>6</v>
      </c>
      <c r="N43" s="81">
        <v>5</v>
      </c>
      <c r="O43" s="8">
        <v>6</v>
      </c>
      <c r="P43" s="8">
        <v>6</v>
      </c>
      <c r="Q43" s="81">
        <v>5</v>
      </c>
      <c r="R43" s="8">
        <v>6</v>
      </c>
      <c r="S43" s="8">
        <v>6</v>
      </c>
      <c r="T43" s="8">
        <v>4</v>
      </c>
      <c r="U43" s="8">
        <v>6</v>
      </c>
      <c r="V43" s="8">
        <v>6</v>
      </c>
      <c r="W43" s="81">
        <v>6</v>
      </c>
      <c r="X43" s="8">
        <v>6</v>
      </c>
      <c r="Y43" s="8">
        <v>6</v>
      </c>
      <c r="Z43" s="8">
        <v>5</v>
      </c>
      <c r="AA43" s="8">
        <v>6</v>
      </c>
      <c r="AB43" s="8">
        <v>6</v>
      </c>
      <c r="AC43" s="81">
        <v>4</v>
      </c>
      <c r="AD43" s="8">
        <v>6</v>
      </c>
      <c r="AE43" s="8">
        <v>6</v>
      </c>
      <c r="AF43" s="8">
        <v>2</v>
      </c>
      <c r="AG43" s="8">
        <v>6</v>
      </c>
      <c r="AH43" s="8">
        <v>6</v>
      </c>
      <c r="AI43" s="8">
        <v>5</v>
      </c>
      <c r="AJ43" s="8">
        <v>6</v>
      </c>
      <c r="AK43" s="8">
        <v>6</v>
      </c>
      <c r="AL43" s="81">
        <v>6</v>
      </c>
      <c r="AM43" s="8">
        <v>6</v>
      </c>
      <c r="AN43" s="8">
        <v>6</v>
      </c>
      <c r="AO43" s="81">
        <v>4</v>
      </c>
      <c r="AP43" s="136" t="s">
        <v>73</v>
      </c>
      <c r="AQ43" s="137"/>
      <c r="AR43" s="138"/>
      <c r="AS43" s="49"/>
      <c r="AT43" s="49"/>
      <c r="AU43" s="49"/>
      <c r="AV43" s="49"/>
      <c r="AW43" s="49"/>
      <c r="AX43" s="49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</row>
    <row r="44" spans="1:120" x14ac:dyDescent="0.35">
      <c r="A44" s="7">
        <v>102263</v>
      </c>
      <c r="B44" s="7" t="s">
        <v>42</v>
      </c>
      <c r="C44" s="7"/>
      <c r="E44" s="7">
        <f t="shared" si="2"/>
        <v>36</v>
      </c>
      <c r="F44" s="7">
        <f>K44+Q44+Z44+AC44+AI44+AO44</f>
        <v>30</v>
      </c>
      <c r="G44" s="76">
        <f t="shared" si="1"/>
        <v>16.666666666666668</v>
      </c>
      <c r="I44" s="9">
        <v>6</v>
      </c>
      <c r="J44" s="8">
        <v>6</v>
      </c>
      <c r="K44" s="81">
        <v>5</v>
      </c>
      <c r="L44" s="8">
        <v>6</v>
      </c>
      <c r="M44" s="8">
        <v>6</v>
      </c>
      <c r="N44" s="8">
        <v>5</v>
      </c>
      <c r="O44" s="8">
        <v>6</v>
      </c>
      <c r="P44" s="8">
        <v>6</v>
      </c>
      <c r="Q44" s="81">
        <v>5</v>
      </c>
      <c r="R44" s="8">
        <v>6</v>
      </c>
      <c r="S44" s="8">
        <v>6</v>
      </c>
      <c r="T44" s="8">
        <v>4</v>
      </c>
      <c r="U44" s="136" t="s">
        <v>73</v>
      </c>
      <c r="V44" s="137"/>
      <c r="W44" s="138"/>
      <c r="X44" s="8">
        <v>6</v>
      </c>
      <c r="Y44" s="8">
        <v>6</v>
      </c>
      <c r="Z44" s="81">
        <v>5</v>
      </c>
      <c r="AA44" s="8">
        <v>6</v>
      </c>
      <c r="AB44" s="8">
        <v>6</v>
      </c>
      <c r="AC44" s="81">
        <v>5</v>
      </c>
      <c r="AD44" s="8">
        <v>6</v>
      </c>
      <c r="AE44" s="8">
        <v>6</v>
      </c>
      <c r="AF44" s="8">
        <v>2</v>
      </c>
      <c r="AG44" s="8">
        <v>6</v>
      </c>
      <c r="AH44" s="8">
        <v>6</v>
      </c>
      <c r="AI44" s="81">
        <v>5</v>
      </c>
      <c r="AJ44" s="8">
        <v>6</v>
      </c>
      <c r="AK44" s="8">
        <v>6</v>
      </c>
      <c r="AL44" s="8">
        <v>4</v>
      </c>
      <c r="AM44" s="8">
        <v>6</v>
      </c>
      <c r="AN44" s="8">
        <v>6</v>
      </c>
      <c r="AO44" s="81">
        <v>5</v>
      </c>
      <c r="AP44" s="136" t="s">
        <v>73</v>
      </c>
      <c r="AQ44" s="137"/>
      <c r="AR44" s="138"/>
      <c r="AS44" s="49"/>
      <c r="AT44" s="49"/>
      <c r="AU44" s="49"/>
      <c r="AV44" s="49"/>
      <c r="AW44" s="49"/>
      <c r="AX44" s="49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</row>
    <row r="45" spans="1:120" x14ac:dyDescent="0.35">
      <c r="A45" s="7">
        <v>103783</v>
      </c>
      <c r="B45" s="7" t="s">
        <v>43</v>
      </c>
      <c r="E45" s="7">
        <f>+$E$7</f>
        <v>36</v>
      </c>
      <c r="F45" s="7">
        <f>(N45+T45+W45+AC45+AI45+AR45)</f>
        <v>36</v>
      </c>
      <c r="G45" s="76">
        <f t="shared" si="1"/>
        <v>20</v>
      </c>
      <c r="I45" s="33">
        <v>6</v>
      </c>
      <c r="J45">
        <v>6</v>
      </c>
      <c r="K45">
        <v>4</v>
      </c>
      <c r="L45">
        <v>6</v>
      </c>
      <c r="M45">
        <v>6</v>
      </c>
      <c r="N45">
        <v>6</v>
      </c>
      <c r="O45">
        <v>6</v>
      </c>
      <c r="P45">
        <v>6</v>
      </c>
      <c r="Q45">
        <v>5</v>
      </c>
      <c r="R45">
        <v>6</v>
      </c>
      <c r="S45">
        <v>6</v>
      </c>
      <c r="T45">
        <v>6</v>
      </c>
      <c r="U45">
        <v>6</v>
      </c>
      <c r="V45">
        <v>6</v>
      </c>
      <c r="W45">
        <v>6</v>
      </c>
      <c r="X45">
        <v>6</v>
      </c>
      <c r="Y45">
        <v>0</v>
      </c>
      <c r="Z45">
        <v>0</v>
      </c>
      <c r="AA45">
        <v>6</v>
      </c>
      <c r="AB45">
        <v>6</v>
      </c>
      <c r="AC45">
        <v>6</v>
      </c>
      <c r="AD45">
        <v>6</v>
      </c>
      <c r="AE45">
        <v>6</v>
      </c>
      <c r="AF45">
        <v>4</v>
      </c>
      <c r="AG45">
        <v>6</v>
      </c>
      <c r="AH45">
        <v>6</v>
      </c>
      <c r="AI45">
        <v>6</v>
      </c>
      <c r="AJ45">
        <v>6</v>
      </c>
      <c r="AK45">
        <v>6</v>
      </c>
      <c r="AL45">
        <v>4</v>
      </c>
      <c r="AM45">
        <v>6</v>
      </c>
      <c r="AN45">
        <v>6</v>
      </c>
      <c r="AO45">
        <v>2</v>
      </c>
      <c r="AP45">
        <v>6</v>
      </c>
      <c r="AQ45">
        <v>6</v>
      </c>
      <c r="AR45">
        <v>6</v>
      </c>
      <c r="AS45" s="83"/>
      <c r="AT45" s="83"/>
      <c r="AU45" s="83"/>
      <c r="AV45" s="83"/>
      <c r="AW45" s="83"/>
      <c r="AX45" s="83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</row>
    <row r="46" spans="1:120" x14ac:dyDescent="0.35">
      <c r="A46" s="7">
        <v>103784</v>
      </c>
      <c r="B46" s="7" t="s">
        <v>44</v>
      </c>
      <c r="C46" s="7"/>
      <c r="E46" s="7">
        <f t="shared" ref="E46" si="4">+$E$7</f>
        <v>36</v>
      </c>
      <c r="F46" s="7">
        <v>35</v>
      </c>
      <c r="G46" s="76">
        <f t="shared" si="1"/>
        <v>19.444444444444443</v>
      </c>
      <c r="I46" s="33">
        <v>6</v>
      </c>
      <c r="J46">
        <v>6</v>
      </c>
      <c r="K46">
        <v>6</v>
      </c>
      <c r="L46">
        <v>6</v>
      </c>
      <c r="M46">
        <v>6</v>
      </c>
      <c r="N46" s="86">
        <v>6</v>
      </c>
      <c r="O46">
        <v>6</v>
      </c>
      <c r="P46">
        <v>6</v>
      </c>
      <c r="Q46">
        <v>4</v>
      </c>
      <c r="R46">
        <v>6</v>
      </c>
      <c r="S46">
        <v>6</v>
      </c>
      <c r="T46" s="86">
        <v>6</v>
      </c>
      <c r="U46">
        <v>6</v>
      </c>
      <c r="V46">
        <v>6</v>
      </c>
      <c r="W46" s="86">
        <v>5</v>
      </c>
      <c r="X46">
        <v>6</v>
      </c>
      <c r="Y46">
        <v>6</v>
      </c>
      <c r="Z46">
        <v>4</v>
      </c>
      <c r="AA46">
        <v>6</v>
      </c>
      <c r="AB46">
        <v>6</v>
      </c>
      <c r="AC46">
        <v>5</v>
      </c>
      <c r="AD46">
        <v>6</v>
      </c>
      <c r="AE46">
        <v>6</v>
      </c>
      <c r="AF46" s="86">
        <v>6</v>
      </c>
      <c r="AG46">
        <v>6</v>
      </c>
      <c r="AH46">
        <v>6</v>
      </c>
      <c r="AI46">
        <v>5</v>
      </c>
      <c r="AJ46">
        <v>6</v>
      </c>
      <c r="AK46">
        <v>6</v>
      </c>
      <c r="AL46" s="86">
        <v>6</v>
      </c>
      <c r="AM46">
        <v>6</v>
      </c>
      <c r="AN46">
        <v>6</v>
      </c>
      <c r="AO46">
        <v>2</v>
      </c>
      <c r="AP46">
        <v>6</v>
      </c>
      <c r="AQ46">
        <v>6</v>
      </c>
      <c r="AR46" s="86">
        <v>6</v>
      </c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3"/>
      <c r="BM46" s="83"/>
      <c r="BN46" s="83"/>
      <c r="BO46" s="83"/>
      <c r="BP46" s="83"/>
      <c r="BQ46" s="83"/>
      <c r="BR46" s="83"/>
      <c r="BS46" s="83"/>
      <c r="BT46" s="83"/>
      <c r="BU46" s="83"/>
      <c r="BV46" s="83"/>
      <c r="BW46" s="83"/>
      <c r="BX46" s="83"/>
      <c r="BY46" s="83"/>
      <c r="BZ46" s="83"/>
      <c r="CA46" s="83"/>
      <c r="CB46" s="83"/>
      <c r="CC46" s="83"/>
      <c r="CD46" s="83"/>
      <c r="CE46" s="83"/>
      <c r="CF46" s="83"/>
      <c r="CG46" s="83"/>
      <c r="CH46" s="83"/>
      <c r="CI46" s="83"/>
      <c r="CJ46" s="83"/>
      <c r="CK46" s="83"/>
      <c r="CL46" s="83"/>
      <c r="CM46" s="83"/>
      <c r="CN46" s="83"/>
      <c r="CO46" s="83"/>
      <c r="CP46" s="83"/>
      <c r="CQ46" s="83"/>
      <c r="CR46" s="83"/>
      <c r="CS46" s="83"/>
      <c r="CT46" s="83"/>
      <c r="CU46" s="83"/>
      <c r="CV46" s="83"/>
      <c r="CW46" s="83"/>
      <c r="CX46" s="83"/>
      <c r="CY46" s="83"/>
      <c r="CZ46" s="83"/>
      <c r="DA46" s="83"/>
      <c r="DB46" s="83"/>
      <c r="DC46" s="83"/>
      <c r="DD46" s="83"/>
      <c r="DE46" s="83"/>
      <c r="DF46" s="83"/>
      <c r="DG46" s="83"/>
      <c r="DH46" s="83"/>
      <c r="DI46" s="83"/>
      <c r="DJ46" s="83"/>
      <c r="DK46" s="83"/>
      <c r="DL46" s="83"/>
      <c r="DM46" s="83"/>
      <c r="DN46" s="83"/>
      <c r="DO46" s="83"/>
      <c r="DP46" s="83"/>
    </row>
    <row r="47" spans="1:120" x14ac:dyDescent="0.35">
      <c r="A47" s="7">
        <v>103786</v>
      </c>
      <c r="B47" s="7" t="s">
        <v>45</v>
      </c>
      <c r="E47" s="7">
        <f t="shared" si="2"/>
        <v>36</v>
      </c>
      <c r="F47" s="7">
        <f>35</f>
        <v>35</v>
      </c>
      <c r="G47" s="76">
        <f t="shared" si="1"/>
        <v>19.444444444444443</v>
      </c>
      <c r="I47" s="15">
        <v>6</v>
      </c>
      <c r="J47" s="1">
        <v>6</v>
      </c>
      <c r="K47" s="1">
        <v>3</v>
      </c>
      <c r="L47" s="1">
        <v>6</v>
      </c>
      <c r="M47" s="1">
        <v>6</v>
      </c>
      <c r="N47" s="77">
        <v>6</v>
      </c>
      <c r="O47" s="1">
        <v>6</v>
      </c>
      <c r="P47" s="1">
        <v>6</v>
      </c>
      <c r="Q47" s="1">
        <v>4</v>
      </c>
      <c r="R47" s="1">
        <v>6</v>
      </c>
      <c r="S47" s="1">
        <v>6</v>
      </c>
      <c r="T47" s="77">
        <v>6</v>
      </c>
      <c r="U47" s="136" t="s">
        <v>73</v>
      </c>
      <c r="V47" s="137"/>
      <c r="W47" s="138"/>
      <c r="X47" s="1">
        <v>6</v>
      </c>
      <c r="Y47" s="1">
        <v>6</v>
      </c>
      <c r="Z47" s="77">
        <v>5</v>
      </c>
      <c r="AA47" s="1">
        <v>6</v>
      </c>
      <c r="AB47" s="1">
        <v>6</v>
      </c>
      <c r="AC47" s="77">
        <v>6</v>
      </c>
      <c r="AD47" s="1">
        <v>6</v>
      </c>
      <c r="AE47" s="1">
        <v>6</v>
      </c>
      <c r="AF47" s="1">
        <v>4</v>
      </c>
      <c r="AG47" s="1">
        <v>6</v>
      </c>
      <c r="AH47" s="1">
        <v>6</v>
      </c>
      <c r="AI47" s="77">
        <v>6</v>
      </c>
      <c r="AJ47" s="136" t="s">
        <v>73</v>
      </c>
      <c r="AK47" s="137"/>
      <c r="AL47" s="138"/>
      <c r="AM47" s="1">
        <v>6</v>
      </c>
      <c r="AN47" s="1">
        <v>6</v>
      </c>
      <c r="AO47" s="1">
        <v>2</v>
      </c>
      <c r="AP47" s="1">
        <v>6</v>
      </c>
      <c r="AQ47" s="1">
        <v>6</v>
      </c>
      <c r="AR47" s="77">
        <v>6</v>
      </c>
      <c r="AS47" s="49"/>
      <c r="AT47" s="49"/>
      <c r="AU47" s="49"/>
      <c r="AV47" s="49"/>
      <c r="AW47" s="49"/>
      <c r="AX47" s="49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</row>
    <row r="48" spans="1:120" x14ac:dyDescent="0.35">
      <c r="A48" s="7">
        <v>103798</v>
      </c>
      <c r="B48" s="7" t="s">
        <v>46</v>
      </c>
      <c r="E48" s="7">
        <f t="shared" si="2"/>
        <v>36</v>
      </c>
      <c r="F48" s="87">
        <f>K48+T48+Z48+AF48+AL48+AR48</f>
        <v>33</v>
      </c>
      <c r="G48" s="76">
        <f t="shared" si="1"/>
        <v>18.333333333333332</v>
      </c>
      <c r="I48" s="32">
        <v>6</v>
      </c>
      <c r="J48" s="26">
        <v>6</v>
      </c>
      <c r="K48" s="81">
        <v>5</v>
      </c>
      <c r="L48" s="32">
        <v>6</v>
      </c>
      <c r="M48" s="26">
        <v>6</v>
      </c>
      <c r="N48" s="26">
        <v>4</v>
      </c>
      <c r="O48" s="32">
        <v>6</v>
      </c>
      <c r="P48" s="26">
        <v>6</v>
      </c>
      <c r="Q48" s="26">
        <v>4</v>
      </c>
      <c r="R48" s="32">
        <v>6</v>
      </c>
      <c r="S48" s="26">
        <v>6</v>
      </c>
      <c r="T48" s="66">
        <v>6</v>
      </c>
      <c r="U48" s="136" t="s">
        <v>73</v>
      </c>
      <c r="V48" s="137"/>
      <c r="W48" s="138"/>
      <c r="X48" s="32">
        <v>6</v>
      </c>
      <c r="Y48" s="26">
        <v>6</v>
      </c>
      <c r="Z48" s="81">
        <v>4</v>
      </c>
      <c r="AA48" s="32">
        <v>6</v>
      </c>
      <c r="AB48" s="26">
        <v>6</v>
      </c>
      <c r="AC48" s="26">
        <v>2</v>
      </c>
      <c r="AD48" s="32">
        <v>6</v>
      </c>
      <c r="AE48" s="26">
        <v>6</v>
      </c>
      <c r="AF48" s="66">
        <v>6</v>
      </c>
      <c r="AG48" s="136" t="s">
        <v>73</v>
      </c>
      <c r="AH48" s="137"/>
      <c r="AI48" s="138"/>
      <c r="AJ48" s="32">
        <v>6</v>
      </c>
      <c r="AK48" s="26">
        <v>6</v>
      </c>
      <c r="AL48" s="81">
        <v>6</v>
      </c>
      <c r="AM48" s="136" t="s">
        <v>73</v>
      </c>
      <c r="AN48" s="137"/>
      <c r="AO48" s="138"/>
      <c r="AP48" s="32">
        <v>6</v>
      </c>
      <c r="AQ48" s="26">
        <v>6</v>
      </c>
      <c r="AR48" s="66">
        <v>6</v>
      </c>
      <c r="AS48" s="74"/>
      <c r="AT48" s="49"/>
      <c r="AU48" s="49"/>
      <c r="AV48" s="49"/>
      <c r="AW48" s="49"/>
      <c r="AX48" s="49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</row>
    <row r="49" spans="1:72" x14ac:dyDescent="0.35">
      <c r="A49" s="7">
        <v>103799</v>
      </c>
      <c r="B49" s="7" t="s">
        <v>47</v>
      </c>
      <c r="E49" s="7">
        <f t="shared" si="2"/>
        <v>36</v>
      </c>
      <c r="F49" s="7">
        <v>35</v>
      </c>
      <c r="G49" s="76">
        <f>20*F49/E49</f>
        <v>19.444444444444443</v>
      </c>
      <c r="I49" s="64">
        <v>6</v>
      </c>
      <c r="J49" s="63">
        <v>5</v>
      </c>
      <c r="K49" s="67">
        <v>2</v>
      </c>
      <c r="L49" s="32">
        <v>6</v>
      </c>
      <c r="M49" s="26">
        <v>6</v>
      </c>
      <c r="N49" s="62">
        <v>5</v>
      </c>
      <c r="O49" s="139" t="s">
        <v>73</v>
      </c>
      <c r="P49" s="140"/>
      <c r="Q49" s="141"/>
      <c r="R49" s="32">
        <v>6</v>
      </c>
      <c r="S49" s="26">
        <v>6</v>
      </c>
      <c r="T49" s="62">
        <v>6</v>
      </c>
      <c r="U49" s="32">
        <v>6</v>
      </c>
      <c r="V49" s="26">
        <v>6</v>
      </c>
      <c r="W49" s="62">
        <v>6</v>
      </c>
      <c r="X49" s="139" t="s">
        <v>73</v>
      </c>
      <c r="Y49" s="140"/>
      <c r="Z49" s="141"/>
      <c r="AA49" s="26">
        <v>6</v>
      </c>
      <c r="AB49" s="26">
        <v>6</v>
      </c>
      <c r="AC49" s="63">
        <v>4</v>
      </c>
      <c r="AD49" s="32">
        <v>6</v>
      </c>
      <c r="AE49" s="26">
        <v>6</v>
      </c>
      <c r="AF49" s="62">
        <v>6</v>
      </c>
      <c r="AG49" s="139" t="s">
        <v>73</v>
      </c>
      <c r="AH49" s="140"/>
      <c r="AI49" s="141"/>
      <c r="AJ49" s="32">
        <v>6</v>
      </c>
      <c r="AK49" s="26">
        <v>6</v>
      </c>
      <c r="AL49" s="62">
        <v>6</v>
      </c>
      <c r="AM49" s="139" t="s">
        <v>73</v>
      </c>
      <c r="AN49" s="140"/>
      <c r="AO49" s="141"/>
      <c r="AP49" s="32">
        <v>6</v>
      </c>
      <c r="AQ49" s="26">
        <v>6</v>
      </c>
      <c r="AR49" s="62">
        <v>6</v>
      </c>
      <c r="AS49" s="83"/>
      <c r="AT49" s="83"/>
      <c r="AU49" s="83"/>
      <c r="AV49" s="83"/>
      <c r="AW49" s="83"/>
      <c r="AX49" s="83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</row>
    <row r="50" spans="1:72" x14ac:dyDescent="0.35">
      <c r="G50" s="46"/>
      <c r="I50" s="15"/>
      <c r="AS50" s="49"/>
      <c r="AT50" s="49"/>
      <c r="AU50" s="49"/>
      <c r="AV50" s="49"/>
      <c r="AW50" s="49"/>
      <c r="AX50" s="49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</row>
    <row r="51" spans="1:72" x14ac:dyDescent="0.35">
      <c r="G51" s="46"/>
      <c r="I51" s="15"/>
      <c r="AS51" s="49"/>
      <c r="AT51" s="49"/>
      <c r="AU51" s="49"/>
      <c r="AV51" s="49"/>
      <c r="AW51" s="49"/>
      <c r="AX51" s="49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</row>
    <row r="52" spans="1:72" x14ac:dyDescent="0.35">
      <c r="G52" s="46"/>
      <c r="I52" s="15"/>
      <c r="AS52" s="49"/>
      <c r="AT52" s="49"/>
      <c r="AU52" s="49"/>
      <c r="AV52" s="49"/>
      <c r="AW52" s="49"/>
      <c r="AX52" s="49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</row>
    <row r="53" spans="1:72" x14ac:dyDescent="0.35">
      <c r="G53" s="46"/>
      <c r="I53" s="15"/>
      <c r="AS53" s="49"/>
      <c r="AT53" s="49"/>
      <c r="AU53" s="49"/>
      <c r="AV53" s="49"/>
      <c r="AW53" s="49"/>
      <c r="AX53" s="49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</row>
    <row r="54" spans="1:72" x14ac:dyDescent="0.35">
      <c r="G54" s="46"/>
      <c r="I54" s="15"/>
      <c r="AS54" s="49"/>
      <c r="AT54" s="49"/>
      <c r="AU54" s="49"/>
      <c r="AV54" s="49"/>
      <c r="AW54" s="49"/>
      <c r="AX54" s="49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</row>
    <row r="55" spans="1:72" x14ac:dyDescent="0.35">
      <c r="G55" s="46"/>
      <c r="I55" s="15"/>
      <c r="AS55" s="49"/>
      <c r="AT55" s="49"/>
      <c r="AU55" s="49"/>
      <c r="AV55" s="49"/>
      <c r="AW55" s="49"/>
      <c r="AX55" s="49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</row>
    <row r="56" spans="1:72" x14ac:dyDescent="0.35">
      <c r="G56" s="46"/>
      <c r="I56" s="15"/>
      <c r="AS56" s="49"/>
      <c r="AT56" s="49"/>
      <c r="AU56" s="49"/>
      <c r="AV56" s="49"/>
      <c r="AW56" s="49"/>
      <c r="AX56" s="49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</row>
    <row r="57" spans="1:72" x14ac:dyDescent="0.35">
      <c r="G57" s="46"/>
      <c r="I57" s="15"/>
      <c r="AS57" s="49"/>
      <c r="AT57" s="49"/>
      <c r="AU57" s="49"/>
      <c r="AV57" s="49"/>
      <c r="AW57" s="49"/>
      <c r="AX57" s="49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</row>
    <row r="58" spans="1:72" x14ac:dyDescent="0.35">
      <c r="G58" s="46"/>
      <c r="I58" s="15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</row>
    <row r="59" spans="1:72" x14ac:dyDescent="0.35">
      <c r="G59" s="46"/>
      <c r="I59" s="15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</row>
    <row r="60" spans="1:72" x14ac:dyDescent="0.35">
      <c r="G60" s="46"/>
      <c r="I60" s="15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</row>
    <row r="61" spans="1:72" x14ac:dyDescent="0.35">
      <c r="G61" s="46"/>
      <c r="I61" s="15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</row>
    <row r="62" spans="1:72" x14ac:dyDescent="0.35">
      <c r="G62" s="46"/>
      <c r="I62" s="15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</row>
    <row r="63" spans="1:72" x14ac:dyDescent="0.35">
      <c r="G63" s="46"/>
      <c r="I63" s="15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</row>
    <row r="64" spans="1:72" x14ac:dyDescent="0.35">
      <c r="G64" s="46"/>
      <c r="I64" s="15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</row>
    <row r="65" spans="1:74" x14ac:dyDescent="0.35">
      <c r="G65" s="46"/>
      <c r="I65" s="15"/>
      <c r="AY65" s="15"/>
      <c r="BA65" s="10"/>
      <c r="BB65" s="15"/>
      <c r="BD65" s="10"/>
      <c r="BE65" s="15"/>
      <c r="BG65" s="10"/>
      <c r="BH65" s="15"/>
      <c r="BJ65" s="10"/>
      <c r="BK65" s="15"/>
      <c r="BM65" s="10"/>
      <c r="BN65" s="15"/>
      <c r="BP65" s="10"/>
      <c r="BQ65" s="15"/>
      <c r="BS65" s="10"/>
      <c r="BT65" s="15"/>
      <c r="BV65" s="11"/>
    </row>
    <row r="66" spans="1:74" x14ac:dyDescent="0.35">
      <c r="G66" s="46"/>
      <c r="I66" s="15"/>
      <c r="AY66" s="15"/>
      <c r="BA66" s="10"/>
      <c r="BB66" s="15"/>
      <c r="BD66" s="10"/>
      <c r="BE66" s="15"/>
      <c r="BG66" s="10"/>
      <c r="BH66" s="15"/>
      <c r="BJ66" s="10"/>
      <c r="BK66" s="15"/>
      <c r="BM66" s="10"/>
      <c r="BN66" s="15"/>
      <c r="BP66" s="10"/>
      <c r="BQ66" s="15"/>
      <c r="BS66" s="10"/>
      <c r="BT66" s="15"/>
      <c r="BV66" s="11"/>
    </row>
    <row r="67" spans="1:74" x14ac:dyDescent="0.35">
      <c r="G67" s="46"/>
      <c r="I67" s="15"/>
      <c r="AY67" s="15"/>
      <c r="BA67" s="10"/>
      <c r="BB67" s="15"/>
      <c r="BD67" s="10"/>
      <c r="BE67" s="15"/>
      <c r="BG67" s="10"/>
      <c r="BH67" s="15"/>
      <c r="BJ67" s="10"/>
      <c r="BK67" s="15"/>
      <c r="BM67" s="10"/>
      <c r="BN67" s="15"/>
      <c r="BP67" s="10"/>
      <c r="BQ67" s="15"/>
      <c r="BS67" s="10"/>
      <c r="BT67" s="15"/>
      <c r="BV67" s="11"/>
    </row>
    <row r="68" spans="1:74" x14ac:dyDescent="0.35">
      <c r="A68" s="7"/>
      <c r="B68" s="7"/>
      <c r="E68" s="7"/>
      <c r="F68" s="1"/>
      <c r="G68" s="1"/>
      <c r="H68" s="10"/>
      <c r="I68" s="8"/>
      <c r="K68" s="10"/>
      <c r="L68" s="8"/>
      <c r="O68" s="9"/>
      <c r="Q68" s="10"/>
      <c r="R68" s="9"/>
      <c r="T68" s="10"/>
      <c r="X68" s="15"/>
      <c r="Z68" s="10"/>
      <c r="AD68" s="15"/>
      <c r="AF68" s="10"/>
      <c r="AG68" s="15"/>
      <c r="AI68" s="10"/>
      <c r="AJ68" s="15"/>
      <c r="AL68" s="10"/>
      <c r="AP68" s="15"/>
      <c r="AR68" s="10"/>
      <c r="AS68" s="15"/>
      <c r="AU68" s="10"/>
      <c r="AY68" s="15"/>
      <c r="BA68" s="10"/>
      <c r="BB68" s="15"/>
      <c r="BD68" s="10"/>
      <c r="BE68" s="15"/>
      <c r="BG68" s="10"/>
      <c r="BH68" s="15"/>
      <c r="BJ68" s="10"/>
      <c r="BK68" s="15"/>
      <c r="BM68" s="10"/>
      <c r="BN68" s="15"/>
      <c r="BP68" s="10"/>
      <c r="BQ68" s="15"/>
      <c r="BS68" s="10"/>
      <c r="BT68" s="15"/>
      <c r="BV68" s="11"/>
    </row>
    <row r="69" spans="1:74" x14ac:dyDescent="0.35">
      <c r="A69" s="7"/>
      <c r="B69" s="7"/>
      <c r="E69" s="7"/>
      <c r="F69" s="1"/>
      <c r="G69" s="1"/>
      <c r="H69" s="10"/>
      <c r="K69" s="10"/>
      <c r="O69" s="15"/>
      <c r="Q69" s="10"/>
      <c r="R69" s="15"/>
      <c r="T69" s="10"/>
      <c r="X69" s="15"/>
      <c r="Z69" s="10"/>
      <c r="AD69" s="15"/>
      <c r="AF69" s="10"/>
      <c r="AG69" s="15"/>
      <c r="AI69" s="10"/>
      <c r="AJ69" s="15"/>
      <c r="AL69" s="10"/>
      <c r="AP69" s="15"/>
      <c r="AR69" s="10"/>
      <c r="AS69" s="15"/>
      <c r="AU69" s="10"/>
      <c r="AY69" s="15"/>
      <c r="BA69" s="10"/>
      <c r="BB69" s="15"/>
      <c r="BD69" s="10"/>
      <c r="BE69" s="15"/>
      <c r="BG69" s="10"/>
      <c r="BH69" s="15"/>
      <c r="BJ69" s="10"/>
      <c r="BK69" s="15"/>
      <c r="BM69" s="10"/>
      <c r="BN69" s="15"/>
      <c r="BP69" s="10"/>
      <c r="BQ69" s="15"/>
      <c r="BS69" s="10"/>
      <c r="BT69" s="15"/>
      <c r="BV69" s="11"/>
    </row>
    <row r="70" spans="1:74" x14ac:dyDescent="0.35">
      <c r="A70" s="7"/>
      <c r="B70" s="7"/>
      <c r="E70" s="7"/>
      <c r="F70" s="1"/>
      <c r="G70" s="1"/>
      <c r="H70" s="10"/>
      <c r="K70" s="10"/>
      <c r="O70" s="15"/>
      <c r="Q70" s="10"/>
      <c r="R70" s="15"/>
      <c r="T70" s="10"/>
      <c r="X70" s="15"/>
      <c r="Z70" s="10"/>
      <c r="AD70" s="15"/>
      <c r="AF70" s="10"/>
      <c r="AG70" s="15"/>
      <c r="AI70" s="10"/>
      <c r="AJ70" s="15"/>
      <c r="AL70" s="10"/>
      <c r="AP70" s="15"/>
      <c r="AR70" s="10"/>
      <c r="AS70" s="15"/>
      <c r="AU70" s="10"/>
      <c r="AY70" s="15"/>
      <c r="BA70" s="10"/>
      <c r="BB70" s="15"/>
      <c r="BD70" s="10"/>
      <c r="BE70" s="15"/>
      <c r="BG70" s="10"/>
      <c r="BH70" s="15"/>
      <c r="BJ70" s="10"/>
      <c r="BK70" s="15"/>
      <c r="BM70" s="10"/>
      <c r="BN70" s="15"/>
      <c r="BP70" s="10"/>
      <c r="BQ70" s="15"/>
      <c r="BS70" s="10"/>
      <c r="BT70" s="15"/>
      <c r="BV70" s="11"/>
    </row>
    <row r="71" spans="1:74" x14ac:dyDescent="0.35">
      <c r="A71" s="7"/>
      <c r="B71" s="7"/>
      <c r="E71" s="7"/>
      <c r="F71" s="1"/>
      <c r="G71" s="1"/>
      <c r="H71" s="10"/>
      <c r="K71" s="10"/>
      <c r="O71" s="15"/>
      <c r="Q71" s="10"/>
      <c r="R71" s="15"/>
      <c r="T71" s="10"/>
      <c r="X71" s="15"/>
      <c r="Z71" s="10"/>
      <c r="AD71" s="15"/>
      <c r="AF71" s="10"/>
      <c r="AG71" s="15"/>
      <c r="AI71" s="10"/>
      <c r="AJ71" s="15"/>
      <c r="AL71" s="10"/>
      <c r="AP71" s="15"/>
      <c r="AR71" s="10"/>
      <c r="AS71" s="15"/>
      <c r="AU71" s="10"/>
      <c r="AY71" s="15"/>
      <c r="BA71" s="10"/>
      <c r="BB71" s="15"/>
      <c r="BD71" s="10"/>
      <c r="BE71" s="15"/>
      <c r="BG71" s="10"/>
      <c r="BH71" s="15"/>
      <c r="BJ71" s="10"/>
      <c r="BK71" s="15"/>
      <c r="BM71" s="10"/>
      <c r="BN71" s="15"/>
      <c r="BP71" s="10"/>
      <c r="BQ71" s="15"/>
      <c r="BS71" s="10"/>
      <c r="BT71" s="15"/>
      <c r="BV71" s="11"/>
    </row>
    <row r="72" spans="1:74" x14ac:dyDescent="0.35">
      <c r="A72" s="7"/>
      <c r="B72" s="7"/>
      <c r="E72" s="7"/>
      <c r="F72" s="1"/>
      <c r="G72" s="1"/>
      <c r="H72" s="10"/>
      <c r="K72" s="10"/>
      <c r="O72" s="15"/>
      <c r="Q72" s="10"/>
      <c r="R72" s="15"/>
      <c r="T72" s="10"/>
      <c r="X72" s="15"/>
      <c r="Z72" s="10"/>
      <c r="AD72" s="15"/>
      <c r="AF72" s="10"/>
      <c r="AG72" s="15"/>
      <c r="AI72" s="10"/>
      <c r="AJ72" s="15"/>
      <c r="AL72" s="10"/>
      <c r="AP72" s="15"/>
      <c r="AR72" s="10"/>
      <c r="AS72" s="15"/>
      <c r="AU72" s="10"/>
      <c r="AY72" s="15"/>
      <c r="BA72" s="10"/>
      <c r="BB72" s="15"/>
      <c r="BD72" s="10"/>
      <c r="BE72" s="15"/>
      <c r="BG72" s="10"/>
      <c r="BH72" s="15"/>
      <c r="BJ72" s="10"/>
      <c r="BK72" s="15"/>
      <c r="BM72" s="10"/>
      <c r="BN72" s="15"/>
      <c r="BP72" s="10"/>
      <c r="BQ72" s="15"/>
      <c r="BS72" s="10"/>
      <c r="BT72" s="15"/>
      <c r="BV72" s="11"/>
    </row>
    <row r="73" spans="1:74" x14ac:dyDescent="0.35">
      <c r="A73" s="7"/>
      <c r="B73" s="7"/>
    </row>
    <row r="74" spans="1:74" x14ac:dyDescent="0.35">
      <c r="A74" s="12"/>
      <c r="B74" s="13"/>
    </row>
    <row r="75" spans="1:74" x14ac:dyDescent="0.35">
      <c r="A75" s="12"/>
      <c r="B75" s="13"/>
    </row>
    <row r="76" spans="1:74" x14ac:dyDescent="0.35">
      <c r="A76" s="14"/>
      <c r="B76" s="7"/>
    </row>
    <row r="77" spans="1:74" x14ac:dyDescent="0.35">
      <c r="A77" s="14"/>
      <c r="B77" s="7"/>
    </row>
    <row r="78" spans="1:74" x14ac:dyDescent="0.35">
      <c r="A78" s="14"/>
      <c r="B78" s="7"/>
      <c r="C78" s="7"/>
    </row>
    <row r="79" spans="1:74" x14ac:dyDescent="0.35">
      <c r="A79" s="14"/>
      <c r="B79" s="7"/>
    </row>
    <row r="80" spans="1:74" x14ac:dyDescent="0.35">
      <c r="A80" s="14"/>
      <c r="B80" s="7"/>
      <c r="C80" s="7" t="s">
        <v>10</v>
      </c>
    </row>
    <row r="81" spans="1:2" x14ac:dyDescent="0.35">
      <c r="A81" s="14"/>
      <c r="B81" s="7"/>
    </row>
  </sheetData>
  <sortState xmlns:xlrd2="http://schemas.microsoft.com/office/spreadsheetml/2017/richdata2" ref="A12:CF43">
    <sortCondition ref="A12"/>
  </sortState>
  <mergeCells count="77">
    <mergeCell ref="AM19:AO19"/>
    <mergeCell ref="CF4:CH4"/>
    <mergeCell ref="BQ4:BS4"/>
    <mergeCell ref="BT4:BV4"/>
    <mergeCell ref="BW4:BY4"/>
    <mergeCell ref="BZ4:CB4"/>
    <mergeCell ref="CC4:CE4"/>
    <mergeCell ref="BB4:BD4"/>
    <mergeCell ref="BE4:BG4"/>
    <mergeCell ref="BH4:BJ4"/>
    <mergeCell ref="BK4:BM4"/>
    <mergeCell ref="BN4:BP4"/>
    <mergeCell ref="AM4:AO4"/>
    <mergeCell ref="AP4:AR4"/>
    <mergeCell ref="AS4:AU4"/>
    <mergeCell ref="AV4:AX4"/>
    <mergeCell ref="AY4:BA4"/>
    <mergeCell ref="X4:Z4"/>
    <mergeCell ref="AA4:AC4"/>
    <mergeCell ref="AD4:AF4"/>
    <mergeCell ref="AG4:AI4"/>
    <mergeCell ref="AJ4:AL4"/>
    <mergeCell ref="I4:K4"/>
    <mergeCell ref="L4:N4"/>
    <mergeCell ref="O4:Q4"/>
    <mergeCell ref="R4:T4"/>
    <mergeCell ref="U4:W4"/>
    <mergeCell ref="R9:T9"/>
    <mergeCell ref="U10:Z10"/>
    <mergeCell ref="U11:Z11"/>
    <mergeCell ref="I20:N20"/>
    <mergeCell ref="O20:T20"/>
    <mergeCell ref="I19:K19"/>
    <mergeCell ref="U19:W19"/>
    <mergeCell ref="AG20:AL20"/>
    <mergeCell ref="I22:N22"/>
    <mergeCell ref="AD23:AF23"/>
    <mergeCell ref="AG23:AL23"/>
    <mergeCell ref="AM23:AR23"/>
    <mergeCell ref="L25:N25"/>
    <mergeCell ref="U25:Z25"/>
    <mergeCell ref="AD25:AF25"/>
    <mergeCell ref="AG25:AI25"/>
    <mergeCell ref="AA26:AC26"/>
    <mergeCell ref="AP26:AR26"/>
    <mergeCell ref="L27:N27"/>
    <mergeCell ref="U27:W27"/>
    <mergeCell ref="AA27:AF27"/>
    <mergeCell ref="AG27:AL27"/>
    <mergeCell ref="L28:N28"/>
    <mergeCell ref="R28:T28"/>
    <mergeCell ref="X28:Z28"/>
    <mergeCell ref="AA28:AC28"/>
    <mergeCell ref="O35:T35"/>
    <mergeCell ref="U31:W31"/>
    <mergeCell ref="AA31:AC31"/>
    <mergeCell ref="AD36:AF36"/>
    <mergeCell ref="AD37:AI37"/>
    <mergeCell ref="L40:N40"/>
    <mergeCell ref="R40:T40"/>
    <mergeCell ref="AP40:AR40"/>
    <mergeCell ref="AG31:AI31"/>
    <mergeCell ref="AP31:AR31"/>
    <mergeCell ref="O49:Q49"/>
    <mergeCell ref="X49:Z49"/>
    <mergeCell ref="AG49:AI49"/>
    <mergeCell ref="AM49:AO49"/>
    <mergeCell ref="U47:W47"/>
    <mergeCell ref="AJ47:AL47"/>
    <mergeCell ref="U48:W48"/>
    <mergeCell ref="AG48:AI48"/>
    <mergeCell ref="AM48:AO48"/>
    <mergeCell ref="O41:Q41"/>
    <mergeCell ref="AG41:AL41"/>
    <mergeCell ref="AP43:AR43"/>
    <mergeCell ref="U44:W44"/>
    <mergeCell ref="AP44:AR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1º Exame CMul Tagus 2023-2024</vt:lpstr>
      <vt:lpstr>2º Exame CMul Tagus 2023-2024</vt:lpstr>
      <vt:lpstr>MAPs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Pereira</dc:creator>
  <cp:lastModifiedBy>Fernando Pereira</cp:lastModifiedBy>
  <dcterms:created xsi:type="dcterms:W3CDTF">2013-06-06T15:11:40Z</dcterms:created>
  <dcterms:modified xsi:type="dcterms:W3CDTF">2024-07-06T11:02:05Z</dcterms:modified>
</cp:coreProperties>
</file>